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Raniel\2025W\ENTREP\"/>
    </mc:Choice>
  </mc:AlternateContent>
  <xr:revisionPtr revIDLastSave="0" documentId="13_ncr:1_{C2503990-2C57-4DE7-A619-6B3DB5138F6B}" xr6:coauthVersionLast="47" xr6:coauthVersionMax="47" xr10:uidLastSave="{00000000-0000-0000-0000-000000000000}"/>
  <bookViews>
    <workbookView xWindow="-108" yWindow="-108" windowWidth="23256" windowHeight="12456" firstSheet="3" activeTab="7" xr2:uid="{79FC05E2-B762-44A3-80A2-7EDD9FA414C6}"/>
  </bookViews>
  <sheets>
    <sheet name="Start Up Costs &amp; Funding" sheetId="1" r:id="rId1"/>
    <sheet name="Income Statement Y1" sheetId="2" r:id="rId2"/>
    <sheet name="Income Statement Y2" sheetId="3" r:id="rId3"/>
    <sheet name="Income Statement Y3" sheetId="4" r:id="rId4"/>
    <sheet name="Balance Sheet Y1" sheetId="5" r:id="rId5"/>
    <sheet name="Balance Sheet Y2" sheetId="6" r:id="rId6"/>
    <sheet name="Balance Sheet Y3" sheetId="7" r:id="rId7"/>
    <sheet name="Cash Flow Forecast Y1" sheetId="9" r:id="rId8"/>
    <sheet name="Cash Flow Forecast Y2" sheetId="10" r:id="rId9"/>
    <sheet name="Cash Flow Forecast Y3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9" l="1"/>
  <c r="C3" i="9" s="1"/>
  <c r="C11" i="9" s="1"/>
  <c r="C25" i="9" s="1"/>
  <c r="C28" i="9" s="1"/>
  <c r="C30" i="9" s="1"/>
  <c r="D3" i="9" s="1"/>
  <c r="D11" i="9" s="1"/>
  <c r="D25" i="9" s="1"/>
  <c r="M21" i="11"/>
  <c r="M23" i="11" s="1"/>
  <c r="M26" i="11" s="1"/>
  <c r="L21" i="11"/>
  <c r="L23" i="11" s="1"/>
  <c r="L26" i="11" s="1"/>
  <c r="K21" i="11"/>
  <c r="K23" i="11" s="1"/>
  <c r="K26" i="11" s="1"/>
  <c r="J21" i="11"/>
  <c r="J23" i="11" s="1"/>
  <c r="J26" i="11" s="1"/>
  <c r="I21" i="11"/>
  <c r="I23" i="11" s="1"/>
  <c r="I26" i="11" s="1"/>
  <c r="H21" i="11"/>
  <c r="H23" i="11" s="1"/>
  <c r="H26" i="11" s="1"/>
  <c r="G21" i="11"/>
  <c r="G23" i="11" s="1"/>
  <c r="G26" i="11" s="1"/>
  <c r="F21" i="11"/>
  <c r="F23" i="11" s="1"/>
  <c r="F26" i="11" s="1"/>
  <c r="E21" i="11"/>
  <c r="E23" i="11" s="1"/>
  <c r="E26" i="11" s="1"/>
  <c r="D21" i="11"/>
  <c r="D23" i="11" s="1"/>
  <c r="D26" i="11" s="1"/>
  <c r="C21" i="11"/>
  <c r="C23" i="11" s="1"/>
  <c r="C26" i="11" s="1"/>
  <c r="B21" i="11"/>
  <c r="B23" i="11" s="1"/>
  <c r="M9" i="11"/>
  <c r="L9" i="11"/>
  <c r="K9" i="11"/>
  <c r="J9" i="11"/>
  <c r="I9" i="11"/>
  <c r="H9" i="11"/>
  <c r="G9" i="11"/>
  <c r="F9" i="11"/>
  <c r="E9" i="11"/>
  <c r="D9" i="11"/>
  <c r="C9" i="11"/>
  <c r="B9" i="11"/>
  <c r="N7" i="11"/>
  <c r="N6" i="11"/>
  <c r="M21" i="10"/>
  <c r="M23" i="10" s="1"/>
  <c r="M26" i="10" s="1"/>
  <c r="L21" i="10"/>
  <c r="L23" i="10" s="1"/>
  <c r="L26" i="10" s="1"/>
  <c r="K21" i="10"/>
  <c r="K23" i="10" s="1"/>
  <c r="K26" i="10" s="1"/>
  <c r="J21" i="10"/>
  <c r="J23" i="10" s="1"/>
  <c r="J26" i="10" s="1"/>
  <c r="I21" i="10"/>
  <c r="I23" i="10" s="1"/>
  <c r="I26" i="10" s="1"/>
  <c r="H21" i="10"/>
  <c r="H23" i="10" s="1"/>
  <c r="H26" i="10" s="1"/>
  <c r="G21" i="10"/>
  <c r="G23" i="10" s="1"/>
  <c r="G26" i="10" s="1"/>
  <c r="F21" i="10"/>
  <c r="F23" i="10" s="1"/>
  <c r="F26" i="10" s="1"/>
  <c r="E21" i="10"/>
  <c r="E23" i="10" s="1"/>
  <c r="E26" i="10" s="1"/>
  <c r="D21" i="10"/>
  <c r="D23" i="10" s="1"/>
  <c r="D26" i="10" s="1"/>
  <c r="C21" i="10"/>
  <c r="C23" i="10" s="1"/>
  <c r="C26" i="10" s="1"/>
  <c r="B21" i="10"/>
  <c r="B23" i="10" s="1"/>
  <c r="B26" i="10" s="1"/>
  <c r="M9" i="10"/>
  <c r="L9" i="10"/>
  <c r="K9" i="10"/>
  <c r="J9" i="10"/>
  <c r="I9" i="10"/>
  <c r="H9" i="10"/>
  <c r="G9" i="10"/>
  <c r="F9" i="10"/>
  <c r="E9" i="10"/>
  <c r="D9" i="10"/>
  <c r="C9" i="10"/>
  <c r="B9" i="10"/>
  <c r="N7" i="10"/>
  <c r="N6" i="10"/>
  <c r="N34" i="9"/>
  <c r="N32" i="9"/>
  <c r="N23" i="9"/>
  <c r="N7" i="9"/>
  <c r="N6" i="9"/>
  <c r="D21" i="9"/>
  <c r="D23" i="9" s="1"/>
  <c r="D26" i="9" s="1"/>
  <c r="E21" i="9"/>
  <c r="E23" i="9" s="1"/>
  <c r="E26" i="9" s="1"/>
  <c r="F21" i="9"/>
  <c r="F23" i="9" s="1"/>
  <c r="F26" i="9" s="1"/>
  <c r="G21" i="9"/>
  <c r="G23" i="9" s="1"/>
  <c r="G26" i="9" s="1"/>
  <c r="H21" i="9"/>
  <c r="H23" i="9" s="1"/>
  <c r="H26" i="9" s="1"/>
  <c r="I21" i="9"/>
  <c r="I23" i="9" s="1"/>
  <c r="I26" i="9" s="1"/>
  <c r="J21" i="9"/>
  <c r="J23" i="9" s="1"/>
  <c r="J26" i="9" s="1"/>
  <c r="K21" i="9"/>
  <c r="K23" i="9" s="1"/>
  <c r="K26" i="9" s="1"/>
  <c r="L21" i="9"/>
  <c r="L23" i="9" s="1"/>
  <c r="L26" i="9" s="1"/>
  <c r="M21" i="9"/>
  <c r="M23" i="9" s="1"/>
  <c r="M26" i="9" s="1"/>
  <c r="D9" i="9"/>
  <c r="E9" i="9"/>
  <c r="F9" i="9"/>
  <c r="G9" i="9"/>
  <c r="H9" i="9"/>
  <c r="I9" i="9"/>
  <c r="J9" i="9"/>
  <c r="K9" i="9"/>
  <c r="L9" i="9"/>
  <c r="M9" i="9"/>
  <c r="C26" i="9"/>
  <c r="C23" i="9"/>
  <c r="C21" i="9"/>
  <c r="C9" i="9"/>
  <c r="B9" i="9"/>
  <c r="B21" i="9"/>
  <c r="B23" i="9" s="1"/>
  <c r="B11" i="9"/>
  <c r="B25" i="9" s="1"/>
  <c r="E6" i="7"/>
  <c r="E10" i="7" s="1"/>
  <c r="E19" i="7" s="1"/>
  <c r="E36" i="7" s="1"/>
  <c r="E37" i="7" s="1"/>
  <c r="E32" i="7"/>
  <c r="E30" i="7"/>
  <c r="E25" i="7"/>
  <c r="E17" i="7"/>
  <c r="E6" i="6"/>
  <c r="E10" i="6" s="1"/>
  <c r="E19" i="6" s="1"/>
  <c r="E36" i="6" s="1"/>
  <c r="E37" i="6" s="1"/>
  <c r="E30" i="6"/>
  <c r="E25" i="6"/>
  <c r="E32" i="6" s="1"/>
  <c r="E17" i="6"/>
  <c r="D28" i="9" l="1"/>
  <c r="D30" i="9" s="1"/>
  <c r="E3" i="9" s="1"/>
  <c r="E11" i="9" s="1"/>
  <c r="E25" i="9" s="1"/>
  <c r="E28" i="9" s="1"/>
  <c r="E30" i="9" s="1"/>
  <c r="F3" i="9" s="1"/>
  <c r="F11" i="9" s="1"/>
  <c r="F25" i="9" s="1"/>
  <c r="F28" i="9" s="1"/>
  <c r="F30" i="9" s="1"/>
  <c r="G3" i="9" s="1"/>
  <c r="G11" i="9" s="1"/>
  <c r="G25" i="9" s="1"/>
  <c r="G28" i="9" s="1"/>
  <c r="G30" i="9" s="1"/>
  <c r="H3" i="9" s="1"/>
  <c r="H11" i="9" s="1"/>
  <c r="H25" i="9" s="1"/>
  <c r="H28" i="9" s="1"/>
  <c r="H30" i="9" s="1"/>
  <c r="I3" i="9" s="1"/>
  <c r="I11" i="9" s="1"/>
  <c r="I25" i="9" s="1"/>
  <c r="I28" i="9" s="1"/>
  <c r="I30" i="9" s="1"/>
  <c r="J3" i="9" s="1"/>
  <c r="J11" i="9" s="1"/>
  <c r="J25" i="9" s="1"/>
  <c r="J28" i="9" s="1"/>
  <c r="J30" i="9" s="1"/>
  <c r="K3" i="9" s="1"/>
  <c r="K11" i="9" s="1"/>
  <c r="K25" i="9" s="1"/>
  <c r="K28" i="9" s="1"/>
  <c r="K30" i="9" s="1"/>
  <c r="L3" i="9" s="1"/>
  <c r="L11" i="9" s="1"/>
  <c r="L25" i="9" s="1"/>
  <c r="L28" i="9" s="1"/>
  <c r="L30" i="9" s="1"/>
  <c r="M3" i="9" s="1"/>
  <c r="M11" i="9" s="1"/>
  <c r="M25" i="9" s="1"/>
  <c r="M28" i="9" s="1"/>
  <c r="M30" i="9" s="1"/>
  <c r="B3" i="10" s="1"/>
  <c r="B11" i="10" s="1"/>
  <c r="B25" i="10" s="1"/>
  <c r="B28" i="10" s="1"/>
  <c r="N23" i="11"/>
  <c r="N32" i="11" s="1"/>
  <c r="N34" i="11" s="1"/>
  <c r="B26" i="11"/>
  <c r="N23" i="10"/>
  <c r="N32" i="10" s="1"/>
  <c r="N34" i="10" s="1"/>
  <c r="B26" i="9"/>
  <c r="B28" i="9" s="1"/>
  <c r="E39" i="7"/>
  <c r="E39" i="6"/>
  <c r="B30" i="10" l="1"/>
  <c r="C3" i="10" s="1"/>
  <c r="C11" i="10" s="1"/>
  <c r="C25" i="10" s="1"/>
  <c r="C28" i="10" s="1"/>
  <c r="C30" i="10" s="1"/>
  <c r="D3" i="10" s="1"/>
  <c r="D11" i="10" s="1"/>
  <c r="D25" i="10" s="1"/>
  <c r="D28" i="10" s="1"/>
  <c r="D30" i="10" s="1"/>
  <c r="E3" i="10" s="1"/>
  <c r="E11" i="10" s="1"/>
  <c r="E25" i="10" s="1"/>
  <c r="E28" i="10" s="1"/>
  <c r="E30" i="10" s="1"/>
  <c r="E39" i="5"/>
  <c r="E37" i="5"/>
  <c r="E36" i="5"/>
  <c r="E32" i="5"/>
  <c r="E30" i="5"/>
  <c r="E25" i="5"/>
  <c r="E19" i="5"/>
  <c r="E17" i="5"/>
  <c r="E10" i="5"/>
  <c r="E6" i="5"/>
  <c r="F3" i="10" l="1"/>
  <c r="F11" i="10" s="1"/>
  <c r="F25" i="10" s="1"/>
  <c r="F28" i="10" s="1"/>
  <c r="F30" i="10" s="1"/>
  <c r="M16" i="4"/>
  <c r="L16" i="4"/>
  <c r="K16" i="4"/>
  <c r="K17" i="4" s="1"/>
  <c r="J16" i="4"/>
  <c r="J17" i="4" s="1"/>
  <c r="I16" i="4"/>
  <c r="H16" i="4"/>
  <c r="G16" i="4"/>
  <c r="G17" i="4" s="1"/>
  <c r="F16" i="4"/>
  <c r="I17" i="4"/>
  <c r="L17" i="4"/>
  <c r="M17" i="4"/>
  <c r="E16" i="4"/>
  <c r="E17" i="4" s="1"/>
  <c r="D16" i="4"/>
  <c r="D17" i="4" s="1"/>
  <c r="C16" i="4"/>
  <c r="C17" i="4" s="1"/>
  <c r="B16" i="4"/>
  <c r="B17" i="4" s="1"/>
  <c r="H17" i="4"/>
  <c r="F17" i="4"/>
  <c r="M8" i="4"/>
  <c r="L8" i="4"/>
  <c r="K8" i="4"/>
  <c r="J8" i="4"/>
  <c r="I8" i="4"/>
  <c r="H8" i="4"/>
  <c r="G8" i="4"/>
  <c r="F8" i="4"/>
  <c r="E8" i="4"/>
  <c r="D8" i="4"/>
  <c r="C8" i="4"/>
  <c r="B8" i="4"/>
  <c r="C15" i="1"/>
  <c r="M17" i="3"/>
  <c r="L17" i="3"/>
  <c r="K17" i="3"/>
  <c r="J17" i="3"/>
  <c r="I17" i="3"/>
  <c r="H17" i="3"/>
  <c r="G17" i="3"/>
  <c r="F17" i="3"/>
  <c r="E17" i="3"/>
  <c r="D17" i="3"/>
  <c r="C17" i="3"/>
  <c r="B17" i="3"/>
  <c r="M8" i="3"/>
  <c r="L8" i="3"/>
  <c r="K8" i="3"/>
  <c r="J8" i="3"/>
  <c r="I8" i="3"/>
  <c r="H8" i="3"/>
  <c r="G8" i="3"/>
  <c r="F8" i="3"/>
  <c r="E8" i="3"/>
  <c r="D8" i="3"/>
  <c r="C8" i="3"/>
  <c r="B8" i="3"/>
  <c r="C17" i="2"/>
  <c r="D17" i="2"/>
  <c r="E17" i="2"/>
  <c r="F17" i="2"/>
  <c r="G17" i="2"/>
  <c r="H17" i="2"/>
  <c r="I17" i="2"/>
  <c r="J17" i="2"/>
  <c r="K17" i="2"/>
  <c r="L17" i="2"/>
  <c r="M17" i="2"/>
  <c r="B17" i="2"/>
  <c r="M8" i="2"/>
  <c r="F8" i="2"/>
  <c r="G8" i="2"/>
  <c r="H8" i="2"/>
  <c r="I8" i="2"/>
  <c r="J8" i="2"/>
  <c r="K8" i="2"/>
  <c r="L8" i="2"/>
  <c r="E8" i="2"/>
  <c r="D8" i="2"/>
  <c r="C8" i="2"/>
  <c r="B8" i="2"/>
  <c r="C24" i="1"/>
  <c r="C8" i="1"/>
  <c r="G3" i="10" l="1"/>
  <c r="G11" i="10" s="1"/>
  <c r="G25" i="10" s="1"/>
  <c r="G28" i="10" s="1"/>
  <c r="G30" i="10" s="1"/>
  <c r="N17" i="4"/>
  <c r="N8" i="4"/>
  <c r="N17" i="3"/>
  <c r="N8" i="3"/>
  <c r="N17" i="2"/>
  <c r="N8" i="2"/>
  <c r="H3" i="10" l="1"/>
  <c r="H11" i="10" s="1"/>
  <c r="H25" i="10" s="1"/>
  <c r="H28" i="10" s="1"/>
  <c r="H30" i="10" s="1"/>
  <c r="B19" i="4"/>
  <c r="B21" i="4" s="1"/>
  <c r="B19" i="3"/>
  <c r="B21" i="3" s="1"/>
  <c r="B19" i="2"/>
  <c r="B21" i="2" s="1"/>
  <c r="I3" i="10" l="1"/>
  <c r="I11" i="10" s="1"/>
  <c r="I25" i="10" s="1"/>
  <c r="I28" i="10" s="1"/>
  <c r="I30" i="10" s="1"/>
  <c r="J3" i="10" l="1"/>
  <c r="J11" i="10" s="1"/>
  <c r="J25" i="10" s="1"/>
  <c r="J28" i="10" s="1"/>
  <c r="J30" i="10" s="1"/>
  <c r="K3" i="10" l="1"/>
  <c r="K11" i="10" s="1"/>
  <c r="K25" i="10" s="1"/>
  <c r="K28" i="10" s="1"/>
  <c r="K30" i="10" s="1"/>
  <c r="L3" i="10" l="1"/>
  <c r="L11" i="10" s="1"/>
  <c r="L25" i="10" s="1"/>
  <c r="L28" i="10" s="1"/>
  <c r="L30" i="10" s="1"/>
  <c r="M3" i="10" l="1"/>
  <c r="M11" i="10" s="1"/>
  <c r="M25" i="10" s="1"/>
  <c r="M28" i="10" s="1"/>
  <c r="M30" i="10" s="1"/>
  <c r="B3" i="11" s="1"/>
  <c r="B11" i="11" s="1"/>
  <c r="B25" i="11" s="1"/>
  <c r="B28" i="11" s="1"/>
  <c r="B30" i="11" s="1"/>
  <c r="C3" i="11" s="1"/>
  <c r="C11" i="11" s="1"/>
  <c r="C25" i="11" s="1"/>
  <c r="C28" i="11" s="1"/>
  <c r="C30" i="11" s="1"/>
  <c r="D3" i="11" s="1"/>
  <c r="D11" i="11" s="1"/>
  <c r="D25" i="11" s="1"/>
  <c r="D28" i="11" s="1"/>
  <c r="D30" i="11" s="1"/>
  <c r="E3" i="11" s="1"/>
  <c r="E11" i="11" s="1"/>
  <c r="E25" i="11" s="1"/>
  <c r="E28" i="11" s="1"/>
  <c r="E30" i="11" s="1"/>
  <c r="F3" i="11" s="1"/>
  <c r="F11" i="11" s="1"/>
  <c r="F25" i="11" s="1"/>
  <c r="F28" i="11" s="1"/>
  <c r="F30" i="11" s="1"/>
  <c r="G3" i="11" s="1"/>
  <c r="G11" i="11" s="1"/>
  <c r="G25" i="11" s="1"/>
  <c r="G28" i="11" s="1"/>
  <c r="G30" i="11" s="1"/>
  <c r="H3" i="11" s="1"/>
  <c r="H11" i="11" s="1"/>
  <c r="H25" i="11" s="1"/>
  <c r="H28" i="11" s="1"/>
  <c r="H30" i="11" s="1"/>
  <c r="I3" i="11" s="1"/>
  <c r="I11" i="11" s="1"/>
  <c r="I25" i="11" s="1"/>
  <c r="I28" i="11" s="1"/>
  <c r="I30" i="11" s="1"/>
  <c r="J3" i="11" s="1"/>
  <c r="J11" i="11" s="1"/>
  <c r="J25" i="11" s="1"/>
  <c r="J28" i="11" s="1"/>
  <c r="J30" i="11" s="1"/>
  <c r="K3" i="11" s="1"/>
  <c r="K11" i="11" s="1"/>
  <c r="K25" i="11" s="1"/>
  <c r="K28" i="11" s="1"/>
  <c r="K30" i="11" s="1"/>
  <c r="L3" i="11" s="1"/>
  <c r="L11" i="11" s="1"/>
  <c r="L25" i="11" s="1"/>
  <c r="L28" i="11" s="1"/>
  <c r="L30" i="11" s="1"/>
  <c r="M3" i="11" s="1"/>
  <c r="M11" i="11" s="1"/>
  <c r="M25" i="11" s="1"/>
  <c r="M28" i="11" s="1"/>
  <c r="M30" i="11" s="1"/>
</calcChain>
</file>

<file path=xl/sharedStrings.xml><?xml version="1.0" encoding="utf-8"?>
<sst xmlns="http://schemas.openxmlformats.org/spreadsheetml/2006/main" count="366" uniqueCount="128">
  <si>
    <t>Descriptions</t>
  </si>
  <si>
    <t>Amount</t>
  </si>
  <si>
    <t>Laptop (for online tutorials and social media activities)</t>
  </si>
  <si>
    <t>Total Costs of Past Purchased</t>
  </si>
  <si>
    <t>Funding Sources</t>
  </si>
  <si>
    <t>Owner's Capital</t>
  </si>
  <si>
    <t>Loans</t>
  </si>
  <si>
    <t>Grants</t>
  </si>
  <si>
    <t>Donations</t>
  </si>
  <si>
    <t>Total Funding Sources</t>
  </si>
  <si>
    <t>Start Up Costs Projections</t>
  </si>
  <si>
    <t>Business Registration</t>
  </si>
  <si>
    <t>Supplies (Textbooks, E-texts, Learning software Access, etc.)</t>
  </si>
  <si>
    <t>Advertising</t>
  </si>
  <si>
    <t>Payroll</t>
  </si>
  <si>
    <t>Total Start Up Costs</t>
  </si>
  <si>
    <t>Commission Based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</si>
  <si>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</si>
  <si>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</si>
  <si>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</si>
  <si>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</si>
  <si>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</si>
  <si>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</si>
  <si>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</si>
  <si>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</si>
  <si>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</si>
  <si>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</si>
  <si>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</si>
  <si>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</si>
  <si>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Annual Total</t>
  </si>
  <si>
    <t>Tutorial Revenue</t>
  </si>
  <si>
    <t>Online (3-5 hrs per week)</t>
  </si>
  <si>
    <t>Face to Face (3-5 hrs per week)</t>
  </si>
  <si>
    <t>Monthly Contract Flat Rate</t>
  </si>
  <si>
    <t>Gross Revenue</t>
  </si>
  <si>
    <t>Online and Face to Face (8 hrs/week)</t>
  </si>
  <si>
    <t>Expenses</t>
  </si>
  <si>
    <t>Supplies</t>
  </si>
  <si>
    <t>Accounting Fees</t>
  </si>
  <si>
    <t>Payroll Fees (Y1)</t>
  </si>
  <si>
    <t>Total Expenses</t>
  </si>
  <si>
    <t>Grooss Profit</t>
  </si>
  <si>
    <t>Income Tax</t>
  </si>
  <si>
    <t>Source: BC Government</t>
  </si>
  <si>
    <t>Net Profit</t>
  </si>
  <si>
    <t>No employee yet</t>
  </si>
  <si>
    <t>Personal Assets Bought in the Past Available for Business Use</t>
  </si>
  <si>
    <t>Vehicle (for in-person session)</t>
  </si>
  <si>
    <t>Budget for projected Annual Expenses to Start the Business</t>
  </si>
  <si>
    <t>Vehicle Gas</t>
  </si>
  <si>
    <t>Commission for 1 course (1 employee)</t>
  </si>
  <si>
    <t>Assets</t>
  </si>
  <si>
    <t>Current Assets</t>
  </si>
  <si>
    <t xml:space="preserve">          Cash and Cash Equivalent</t>
  </si>
  <si>
    <t xml:space="preserve">          Accounts Receivable</t>
  </si>
  <si>
    <t xml:space="preserve">          Inventory Supplies</t>
  </si>
  <si>
    <t xml:space="preserve">          Prepaid Expenses</t>
  </si>
  <si>
    <t>Total Current Assets</t>
  </si>
  <si>
    <t>Fixed Assets</t>
  </si>
  <si>
    <t xml:space="preserve">          Property, Plant and Equipment</t>
  </si>
  <si>
    <t xml:space="preserve">          Less: Accummulaed Depreciation</t>
  </si>
  <si>
    <t xml:space="preserve">          Land &amp; Building</t>
  </si>
  <si>
    <t>Total Fixed Assets</t>
  </si>
  <si>
    <t>Total Assets</t>
  </si>
  <si>
    <t>Liabilities</t>
  </si>
  <si>
    <t>Current Liabilities</t>
  </si>
  <si>
    <t xml:space="preserve">          Accounts Payable</t>
  </si>
  <si>
    <t xml:space="preserve">          Short Term Debt</t>
  </si>
  <si>
    <t>Total Current Liabilities</t>
  </si>
  <si>
    <t>Non Current Liabilities</t>
  </si>
  <si>
    <t xml:space="preserve">          Long Term Debt</t>
  </si>
  <si>
    <t xml:space="preserve">          Notes Payable</t>
  </si>
  <si>
    <t>Total Non Current Liabilities</t>
  </si>
  <si>
    <t>Total Liabilities</t>
  </si>
  <si>
    <t>Owner's Equity</t>
  </si>
  <si>
    <t xml:space="preserve">          Owner's Investment</t>
  </si>
  <si>
    <t xml:space="preserve">          Retained Earnings</t>
  </si>
  <si>
    <t>Total Owner's Equity</t>
  </si>
  <si>
    <t>Total Liabilities and Owner's Equiy</t>
  </si>
  <si>
    <t>Payroll Fees (Y3)</t>
  </si>
  <si>
    <t>Payroll Fees (Y2)</t>
  </si>
  <si>
    <t>net</t>
  </si>
  <si>
    <t>1) Cater one course in Y1</t>
  </si>
  <si>
    <t>2) One student signed for 8 hrs/week session (end Y1)</t>
  </si>
  <si>
    <t>3) One student signed for monthly session (end Y1)</t>
  </si>
  <si>
    <t>1) Cater additional course in Y2</t>
  </si>
  <si>
    <t>2) Double variable expenses to achieve target</t>
  </si>
  <si>
    <t>3) Retain one student signed for 8 hrs/week session (end Y2)</t>
  </si>
  <si>
    <t>4) Retain one student signed for monthly session (end Y2)</t>
  </si>
  <si>
    <t>1) Cater additional course in Y3</t>
  </si>
  <si>
    <t>2) Increase 50% in variable expenses to achieve target</t>
  </si>
  <si>
    <t>3) Register one student signed for 8 hrs/week session (end Y3)</t>
  </si>
  <si>
    <t>4) Register one student signed for monthly session (end Y3)</t>
  </si>
  <si>
    <t>variable expense</t>
  </si>
  <si>
    <t>Renewal - Fixed</t>
  </si>
  <si>
    <t>Initial Fee - Fixed</t>
  </si>
  <si>
    <t>Variable Expense</t>
  </si>
  <si>
    <t>Ace Haste Tutorial
Income Statement Y1</t>
  </si>
  <si>
    <t>Ace Haste Tutorial
Income Statement Y2</t>
  </si>
  <si>
    <t>Ace Haste Tutorial
Income Statement Y3</t>
  </si>
  <si>
    <t>Ace Haste Tutorial
Balance Sheet
End of Y1</t>
  </si>
  <si>
    <t>Ace Haste Tutorial
Balance Sheet
End of Y2</t>
  </si>
  <si>
    <t>Ace Haste Tutorial
Balance Sheet
End of Y3</t>
  </si>
  <si>
    <t>Ace Haste Tutorial
Cash Flow Y1</t>
  </si>
  <si>
    <t>Cash (Beginning Balance)</t>
  </si>
  <si>
    <t>Cash In</t>
  </si>
  <si>
    <t>Service Fees (Cash/Cash Equiv)</t>
  </si>
  <si>
    <t>Total Cash In</t>
  </si>
  <si>
    <t>Cash Out</t>
  </si>
  <si>
    <t>Operating Expense</t>
  </si>
  <si>
    <t>Total Cash Inlays</t>
  </si>
  <si>
    <t>Total Cash Outlays</t>
  </si>
  <si>
    <t>Net Changes in Cash</t>
  </si>
  <si>
    <t>Retained Earnings</t>
  </si>
  <si>
    <t>Ending Balance</t>
  </si>
  <si>
    <t>Supplies (Textbooks, E-texts etc.)</t>
  </si>
  <si>
    <t>Total Cash Available/Inlays</t>
  </si>
  <si>
    <t>Y1 Total</t>
  </si>
  <si>
    <t>Gross Profit</t>
  </si>
  <si>
    <t>Projections</t>
  </si>
  <si>
    <t>Ace Haste Tutorial
Cash Flow Y2</t>
  </si>
  <si>
    <t>Owner will not withdraw start up costs</t>
  </si>
  <si>
    <t>Ace Haste Tutorial
Cash Flow Y3</t>
  </si>
  <si>
    <t>Y2 Total</t>
  </si>
  <si>
    <t>Y3 Total</t>
  </si>
  <si>
    <t>Owner's investment</t>
  </si>
  <si>
    <t>Owner will put initial investment 
to Retained Earnings</t>
  </si>
  <si>
    <t>Ace Haste Tutorial
Start 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</si>
</sst>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009]* #,##0.00_-;\-[$$-1009]* #,##0.00_-;_-[$$-10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i/>
      <sz val="10"/>
      <color theme="1"/>
      <name val="Aptos"/>
      <family val="2"/>
    </font>
    <font>
      <sz val="8"/>
      <name val="Calibri"/>
      <family val="2"/>
      <scheme val="minor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1"/>
      <color theme="1"/>
      <name val="Calibri"/>
      <family val="2"/>
      <scheme val="minor"/>
    </font>
    <font>
      <i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3" borderId="1" xfId="0" applyFont="1" applyFill="1" applyBorder="1"/>
    <xf numFmtId="0" fontId="0" fillId="0" borderId="1" xfId="0" applyBorder="1"/>
    <xf numFmtId="0" fontId="4" fillId="3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9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9" fontId="1" fillId="0" borderId="1" xfId="0" applyNumberFormat="1" applyFont="1" applyBorder="1"/>
    <xf numFmtId="164" fontId="4" fillId="3" borderId="1" xfId="0" applyNumberFormat="1" applyFont="1" applyFill="1" applyBorder="1"/>
    <xf numFmtId="164" fontId="1" fillId="3" borderId="1" xfId="0" applyNumberFormat="1" applyFont="1" applyFill="1" applyBorder="1"/>
    <xf numFmtId="0" fontId="4" fillId="0" borderId="0" xfId="0" applyFont="1"/>
    <xf numFmtId="9" fontId="1" fillId="0" borderId="1" xfId="1" applyFont="1" applyBorder="1"/>
    <xf numFmtId="0" fontId="8" fillId="0" borderId="1" xfId="0" applyFont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B64-0993-4903-B14A-2151FC4E4CE3}">
  <dimension ref="A1:G24"/>
  <sheetViews>
    <sheetView workbookViewId="0">
      <selection activeCell="E7" sqref="E7"/>
    </sheetView>
  </sheetViews>
  <sheetFormatPr defaultRowHeight="14.4" x14ac:dyDescent="0.3"/>
  <cols>
    <col min="2" max="2" width="45" customWidth="1"/>
    <col min="3" max="3" width="16.21875" customWidth="1"/>
    <col min="5" max="5" width="11.77734375" customWidth="1"/>
    <col min="6" max="6" width="10.109375" customWidth="1"/>
  </cols>
  <sheetData>
    <row r="1" spans="1:7" x14ac:dyDescent="0.3">
      <c r="A1" s="43" t="s">
        <v>127</v>
      </c>
      <c r="B1" s="44"/>
      <c r="C1" s="44"/>
    </row>
    <row r="2" spans="1:7" x14ac:dyDescent="0.3">
      <c r="A2" s="44"/>
      <c r="B2" s="44"/>
      <c r="C2" s="44"/>
    </row>
    <row r="3" spans="1:7" x14ac:dyDescent="0.3">
      <c r="A3" s="44"/>
      <c r="B3" s="44"/>
      <c r="C3" s="44"/>
      <c r="E3" s="27"/>
      <c r="F3" s="27"/>
      <c r="G3" s="27"/>
    </row>
    <row r="4" spans="1:7" x14ac:dyDescent="0.3">
      <c r="A4" s="44" t="s">
        <v>46</v>
      </c>
      <c r="B4" s="44"/>
      <c r="C4" s="44"/>
      <c r="E4" s="27"/>
      <c r="F4" s="27"/>
      <c r="G4" s="27"/>
    </row>
    <row r="5" spans="1:7" x14ac:dyDescent="0.3">
      <c r="A5" s="41" t="s">
        <v>0</v>
      </c>
      <c r="B5" s="41"/>
      <c r="C5" s="4" t="s">
        <v>1</v>
      </c>
      <c r="E5" s="27"/>
      <c r="F5" s="27"/>
      <c r="G5" s="27"/>
    </row>
    <row r="6" spans="1:7" x14ac:dyDescent="0.3">
      <c r="A6" s="42" t="s">
        <v>47</v>
      </c>
      <c r="B6" s="42"/>
      <c r="C6" s="6">
        <v>25000</v>
      </c>
      <c r="E6" s="27"/>
      <c r="F6" s="27"/>
      <c r="G6" s="27"/>
    </row>
    <row r="7" spans="1:7" x14ac:dyDescent="0.3">
      <c r="A7" s="42" t="s">
        <v>2</v>
      </c>
      <c r="B7" s="42"/>
      <c r="C7" s="6">
        <v>700</v>
      </c>
    </row>
    <row r="8" spans="1:7" x14ac:dyDescent="0.3">
      <c r="A8" s="34" t="s">
        <v>3</v>
      </c>
      <c r="B8" s="34"/>
      <c r="C8" s="8">
        <f>SUM(C6:C7)</f>
        <v>25700</v>
      </c>
    </row>
    <row r="9" spans="1:7" x14ac:dyDescent="0.3">
      <c r="A9" s="35"/>
      <c r="B9" s="35"/>
      <c r="C9" s="5"/>
    </row>
    <row r="10" spans="1:7" x14ac:dyDescent="0.3">
      <c r="A10" s="41" t="s">
        <v>4</v>
      </c>
      <c r="B10" s="41"/>
      <c r="C10" s="9"/>
    </row>
    <row r="11" spans="1:7" x14ac:dyDescent="0.3">
      <c r="A11" s="39" t="s">
        <v>5</v>
      </c>
      <c r="B11" s="39"/>
      <c r="C11" s="6">
        <v>2240</v>
      </c>
      <c r="D11" s="45" t="s">
        <v>125</v>
      </c>
      <c r="E11" s="46"/>
    </row>
    <row r="12" spans="1:7" x14ac:dyDescent="0.3">
      <c r="A12" s="39" t="s">
        <v>6</v>
      </c>
      <c r="B12" s="39"/>
      <c r="C12" s="6">
        <v>0</v>
      </c>
    </row>
    <row r="13" spans="1:7" x14ac:dyDescent="0.3">
      <c r="A13" s="39" t="s">
        <v>7</v>
      </c>
      <c r="B13" s="39"/>
      <c r="C13" s="6">
        <v>0</v>
      </c>
    </row>
    <row r="14" spans="1:7" x14ac:dyDescent="0.3">
      <c r="A14" s="39" t="s">
        <v>8</v>
      </c>
      <c r="B14" s="39"/>
      <c r="C14" s="6">
        <v>0</v>
      </c>
    </row>
    <row r="15" spans="1:7" x14ac:dyDescent="0.3">
      <c r="A15" s="40" t="s">
        <v>9</v>
      </c>
      <c r="B15" s="40"/>
      <c r="C15" s="8">
        <f>SUM(C11:C14)</f>
        <v>2240</v>
      </c>
    </row>
    <row r="16" spans="1:7" x14ac:dyDescent="0.3">
      <c r="A16" s="36" t="s">
        <v>48</v>
      </c>
      <c r="B16" s="37"/>
      <c r="C16" s="38"/>
    </row>
    <row r="17" spans="1:6" x14ac:dyDescent="0.3">
      <c r="A17" s="41" t="s">
        <v>10</v>
      </c>
      <c r="B17" s="41"/>
      <c r="C17" s="9"/>
    </row>
    <row r="18" spans="1:6" x14ac:dyDescent="0.3">
      <c r="A18" s="42" t="s">
        <v>11</v>
      </c>
      <c r="B18" s="42"/>
      <c r="C18" s="6">
        <v>70</v>
      </c>
      <c r="D18" s="45" t="s">
        <v>43</v>
      </c>
      <c r="E18" s="46"/>
    </row>
    <row r="19" spans="1:6" x14ac:dyDescent="0.3">
      <c r="A19" s="42" t="s">
        <v>12</v>
      </c>
      <c r="B19" s="42"/>
      <c r="C19" s="6">
        <v>500</v>
      </c>
    </row>
    <row r="20" spans="1:6" x14ac:dyDescent="0.3">
      <c r="A20" s="42" t="s">
        <v>13</v>
      </c>
      <c r="B20" s="42"/>
      <c r="C20" s="6">
        <v>250</v>
      </c>
    </row>
    <row r="21" spans="1:6" x14ac:dyDescent="0.3">
      <c r="A21" s="47" t="s">
        <v>38</v>
      </c>
      <c r="B21" s="48"/>
      <c r="C21" s="6">
        <v>700</v>
      </c>
      <c r="D21" s="45" t="s">
        <v>43</v>
      </c>
      <c r="E21" s="46"/>
    </row>
    <row r="22" spans="1:6" x14ac:dyDescent="0.3">
      <c r="A22" s="47" t="s">
        <v>49</v>
      </c>
      <c r="B22" s="48"/>
      <c r="C22" s="6">
        <v>720</v>
      </c>
      <c r="D22" s="2"/>
      <c r="E22" s="3"/>
    </row>
    <row r="23" spans="1:6" x14ac:dyDescent="0.3">
      <c r="A23" s="42" t="s">
        <v>14</v>
      </c>
      <c r="B23" s="42"/>
      <c r="C23" s="6">
        <v>0</v>
      </c>
      <c r="D23" s="45" t="s">
        <v>16</v>
      </c>
      <c r="E23" s="46"/>
      <c r="F23" s="1"/>
    </row>
    <row r="24" spans="1:6" x14ac:dyDescent="0.3">
      <c r="A24" s="34" t="s">
        <v>15</v>
      </c>
      <c r="B24" s="34"/>
      <c r="C24" s="8">
        <f>SUM(C18:C23)</f>
        <v>2240</v>
      </c>
    </row>
  </sheetData>
  <mergeCells count="26">
    <mergeCell ref="A1:C3"/>
    <mergeCell ref="A4:C4"/>
    <mergeCell ref="D23:E23"/>
    <mergeCell ref="D18:E18"/>
    <mergeCell ref="A21:B21"/>
    <mergeCell ref="D21:E21"/>
    <mergeCell ref="A22:B22"/>
    <mergeCell ref="A19:B19"/>
    <mergeCell ref="A20:B20"/>
    <mergeCell ref="A23:B23"/>
    <mergeCell ref="A7:B7"/>
    <mergeCell ref="A8:B8"/>
    <mergeCell ref="A5:B5"/>
    <mergeCell ref="A6:B6"/>
    <mergeCell ref="D11:E11"/>
    <mergeCell ref="A24:B24"/>
    <mergeCell ref="A9:B9"/>
    <mergeCell ref="A16:C16"/>
    <mergeCell ref="A13:B13"/>
    <mergeCell ref="A14:B14"/>
    <mergeCell ref="A15:B15"/>
    <mergeCell ref="A17:B17"/>
    <mergeCell ref="A18:B18"/>
    <mergeCell ref="A10:B10"/>
    <mergeCell ref="A11:B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A1A8-3AD5-4E9D-B667-BF58001444BE}">
  <dimension ref="A1:N26"/>
  <sheetViews>
    <sheetView workbookViewId="0">
      <selection activeCell="A23" sqref="A23:B23"/>
    </sheetView>
  </sheetViews>
  <sheetFormatPr defaultRowHeight="14.4" x14ac:dyDescent="0.3"/>
  <cols>
    <col min="1" max="1" width="33.77734375" customWidth="1"/>
    <col min="2" max="2" width="11.21875" bestFit="1" customWidth="1"/>
    <col min="3" max="5" width="10.44140625" bestFit="1" customWidth="1"/>
    <col min="6" max="12" width="9.5546875" bestFit="1" customWidth="1"/>
    <col min="13" max="13" width="11.21875" bestFit="1" customWidth="1"/>
    <col min="14" max="14" width="16.77734375" customWidth="1"/>
  </cols>
  <sheetData>
    <row r="1" spans="1:14" x14ac:dyDescent="0.3">
      <c r="A1" s="49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</row>
    <row r="4" spans="1:14" x14ac:dyDescent="0.3">
      <c r="A4" s="5" t="s">
        <v>31</v>
      </c>
      <c r="B4" s="14">
        <v>300</v>
      </c>
      <c r="C4" s="14">
        <v>300</v>
      </c>
      <c r="D4" s="14">
        <v>300</v>
      </c>
      <c r="E4" s="14">
        <v>360</v>
      </c>
      <c r="F4" s="14">
        <v>360</v>
      </c>
      <c r="G4" s="14">
        <v>360</v>
      </c>
      <c r="H4" s="14">
        <v>360</v>
      </c>
      <c r="I4" s="14">
        <v>360</v>
      </c>
      <c r="J4" s="14">
        <v>360</v>
      </c>
      <c r="K4" s="14">
        <v>360</v>
      </c>
      <c r="L4" s="14">
        <v>360</v>
      </c>
      <c r="M4" s="14">
        <v>360</v>
      </c>
      <c r="N4" s="14"/>
    </row>
    <row r="5" spans="1:14" x14ac:dyDescent="0.3">
      <c r="A5" s="5" t="s">
        <v>32</v>
      </c>
      <c r="B5" s="14">
        <v>300</v>
      </c>
      <c r="C5" s="14">
        <v>300</v>
      </c>
      <c r="D5" s="14">
        <v>300</v>
      </c>
      <c r="E5" s="14">
        <v>360</v>
      </c>
      <c r="F5" s="14">
        <v>360</v>
      </c>
      <c r="G5" s="14">
        <v>360</v>
      </c>
      <c r="H5" s="14">
        <v>360</v>
      </c>
      <c r="I5" s="14">
        <v>360</v>
      </c>
      <c r="J5" s="14">
        <v>360</v>
      </c>
      <c r="K5" s="14">
        <v>360</v>
      </c>
      <c r="L5" s="14">
        <v>360</v>
      </c>
      <c r="M5" s="14">
        <v>360</v>
      </c>
      <c r="N5" s="14"/>
    </row>
    <row r="6" spans="1:14" x14ac:dyDescent="0.3">
      <c r="A6" s="5" t="s">
        <v>35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750</v>
      </c>
      <c r="N6" s="14"/>
    </row>
    <row r="7" spans="1:14" x14ac:dyDescent="0.3">
      <c r="A7" s="5" t="s">
        <v>33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2000</v>
      </c>
      <c r="N7" s="14"/>
    </row>
    <row r="8" spans="1:14" x14ac:dyDescent="0.3">
      <c r="A8" s="7" t="s">
        <v>34</v>
      </c>
      <c r="B8" s="14">
        <f>SUM(B4:B7)</f>
        <v>600</v>
      </c>
      <c r="C8" s="14">
        <f>SUM(C4:C7)</f>
        <v>600</v>
      </c>
      <c r="D8" s="14">
        <f>SUM(D4:D7)</f>
        <v>600</v>
      </c>
      <c r="E8" s="14">
        <f>SUM(E4:E7)</f>
        <v>720</v>
      </c>
      <c r="F8" s="14">
        <f t="shared" ref="F8:L8" si="0">SUM(F4:F7)</f>
        <v>720</v>
      </c>
      <c r="G8" s="14">
        <f t="shared" si="0"/>
        <v>720</v>
      </c>
      <c r="H8" s="14">
        <f t="shared" si="0"/>
        <v>720</v>
      </c>
      <c r="I8" s="14">
        <f t="shared" si="0"/>
        <v>720</v>
      </c>
      <c r="J8" s="14">
        <f t="shared" si="0"/>
        <v>720</v>
      </c>
      <c r="K8" s="14">
        <f t="shared" si="0"/>
        <v>720</v>
      </c>
      <c r="L8" s="14">
        <f t="shared" si="0"/>
        <v>720</v>
      </c>
      <c r="M8" s="14">
        <f>SUM(M4:M7)</f>
        <v>3470</v>
      </c>
      <c r="N8" s="15">
        <f>SUM(B8:M8)</f>
        <v>11030</v>
      </c>
    </row>
    <row r="9" spans="1:14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1" t="s">
        <v>95</v>
      </c>
    </row>
    <row r="12" spans="1:14" x14ac:dyDescent="0.3">
      <c r="A12" s="5" t="s">
        <v>13</v>
      </c>
      <c r="B12" s="6">
        <v>21</v>
      </c>
      <c r="C12" s="6">
        <v>21</v>
      </c>
      <c r="D12" s="6">
        <v>21</v>
      </c>
      <c r="E12" s="6">
        <v>21</v>
      </c>
      <c r="F12" s="6">
        <v>21</v>
      </c>
      <c r="G12" s="6">
        <v>21</v>
      </c>
      <c r="H12" s="6">
        <v>21</v>
      </c>
      <c r="I12" s="6">
        <v>21</v>
      </c>
      <c r="J12" s="6">
        <v>21</v>
      </c>
      <c r="K12" s="6">
        <v>21</v>
      </c>
      <c r="L12" s="6">
        <v>21</v>
      </c>
      <c r="M12" s="6">
        <v>21</v>
      </c>
      <c r="N12" s="20" t="s">
        <v>96</v>
      </c>
    </row>
    <row r="13" spans="1:14" x14ac:dyDescent="0.3">
      <c r="A13" s="5" t="s">
        <v>49</v>
      </c>
      <c r="B13" s="6">
        <v>60</v>
      </c>
      <c r="C13" s="6">
        <v>60</v>
      </c>
      <c r="D13" s="6">
        <v>60</v>
      </c>
      <c r="E13" s="6">
        <v>60</v>
      </c>
      <c r="F13" s="6">
        <v>60</v>
      </c>
      <c r="G13" s="6">
        <v>60</v>
      </c>
      <c r="H13" s="6">
        <v>60</v>
      </c>
      <c r="I13" s="6">
        <v>60</v>
      </c>
      <c r="J13" s="6">
        <v>60</v>
      </c>
      <c r="K13" s="6">
        <v>60</v>
      </c>
      <c r="L13" s="6">
        <v>60</v>
      </c>
      <c r="M13" s="6">
        <v>60</v>
      </c>
      <c r="N13" s="20" t="s">
        <v>96</v>
      </c>
    </row>
    <row r="14" spans="1:14" x14ac:dyDescent="0.3">
      <c r="A14" s="5" t="s">
        <v>37</v>
      </c>
      <c r="B14" s="6">
        <v>40</v>
      </c>
      <c r="C14" s="6">
        <v>40</v>
      </c>
      <c r="D14" s="6">
        <v>40</v>
      </c>
      <c r="E14" s="6">
        <v>40</v>
      </c>
      <c r="F14" s="6">
        <v>40</v>
      </c>
      <c r="G14" s="6">
        <v>40</v>
      </c>
      <c r="H14" s="6">
        <v>40</v>
      </c>
      <c r="I14" s="6">
        <v>40</v>
      </c>
      <c r="J14" s="6">
        <v>40</v>
      </c>
      <c r="K14" s="6">
        <v>40</v>
      </c>
      <c r="L14" s="6">
        <v>40</v>
      </c>
      <c r="M14" s="6">
        <v>40</v>
      </c>
      <c r="N14" s="20" t="s">
        <v>96</v>
      </c>
    </row>
    <row r="15" spans="1:14" x14ac:dyDescent="0.3">
      <c r="A15" s="5" t="s">
        <v>38</v>
      </c>
      <c r="B15" s="6">
        <v>60</v>
      </c>
      <c r="C15" s="6">
        <v>60</v>
      </c>
      <c r="D15" s="6">
        <v>60</v>
      </c>
      <c r="E15" s="6">
        <v>60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20" t="s">
        <v>96</v>
      </c>
    </row>
    <row r="16" spans="1:14" x14ac:dyDescent="0.3">
      <c r="A16" s="5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8" t="s">
        <v>45</v>
      </c>
    </row>
    <row r="17" spans="1:14" x14ac:dyDescent="0.3">
      <c r="A17" s="7" t="s">
        <v>40</v>
      </c>
      <c r="B17" s="6">
        <f>SUM(B11:B16)</f>
        <v>251</v>
      </c>
      <c r="C17" s="6">
        <f t="shared" ref="C17:M17" si="1">SUM(C11:C16)</f>
        <v>181</v>
      </c>
      <c r="D17" s="6">
        <f t="shared" si="1"/>
        <v>181</v>
      </c>
      <c r="E17" s="6">
        <f t="shared" si="1"/>
        <v>181</v>
      </c>
      <c r="F17" s="6">
        <f t="shared" si="1"/>
        <v>181</v>
      </c>
      <c r="G17" s="6">
        <f t="shared" si="1"/>
        <v>181</v>
      </c>
      <c r="H17" s="6">
        <f t="shared" si="1"/>
        <v>181</v>
      </c>
      <c r="I17" s="6">
        <f t="shared" si="1"/>
        <v>181</v>
      </c>
      <c r="J17" s="6">
        <f t="shared" si="1"/>
        <v>181</v>
      </c>
      <c r="K17" s="6">
        <f t="shared" si="1"/>
        <v>181</v>
      </c>
      <c r="L17" s="6">
        <f t="shared" si="1"/>
        <v>181</v>
      </c>
      <c r="M17" s="6">
        <f t="shared" si="1"/>
        <v>181</v>
      </c>
      <c r="N17" s="8">
        <f>SUM(B17:M17)</f>
        <v>2242</v>
      </c>
    </row>
    <row r="19" spans="1:14" x14ac:dyDescent="0.3">
      <c r="A19" s="7" t="s">
        <v>41</v>
      </c>
      <c r="B19" s="8">
        <f>N8-N17</f>
        <v>8788</v>
      </c>
    </row>
    <row r="20" spans="1:14" x14ac:dyDescent="0.3">
      <c r="A20" s="5" t="s">
        <v>42</v>
      </c>
      <c r="B20" s="24">
        <v>0.12</v>
      </c>
      <c r="C20" s="56" t="s">
        <v>43</v>
      </c>
      <c r="D20" s="56"/>
    </row>
    <row r="21" spans="1:14" x14ac:dyDescent="0.3">
      <c r="A21" s="11" t="s">
        <v>44</v>
      </c>
      <c r="B21" s="25">
        <f>B19-B19*B20</f>
        <v>7733.4400000000005</v>
      </c>
    </row>
    <row r="23" spans="1:14" x14ac:dyDescent="0.3">
      <c r="A23" s="57" t="s">
        <v>119</v>
      </c>
      <c r="B23" s="57"/>
    </row>
    <row r="24" spans="1:14" x14ac:dyDescent="0.3">
      <c r="A24" s="55" t="s">
        <v>82</v>
      </c>
      <c r="B24" s="55"/>
    </row>
    <row r="25" spans="1:14" x14ac:dyDescent="0.3">
      <c r="A25" s="55" t="s">
        <v>83</v>
      </c>
      <c r="B25" s="55"/>
    </row>
    <row r="26" spans="1:14" x14ac:dyDescent="0.3">
      <c r="A26" s="55" t="s">
        <v>84</v>
      </c>
      <c r="B26" s="55"/>
    </row>
  </sheetData>
  <mergeCells count="6">
    <mergeCell ref="A1:N2"/>
    <mergeCell ref="A26:B26"/>
    <mergeCell ref="C20:D20"/>
    <mergeCell ref="A23:B23"/>
    <mergeCell ref="A24:B24"/>
    <mergeCell ref="A25:B2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62A5-522E-4E05-B2BD-B048173873CC}">
  <dimension ref="A1:N27"/>
  <sheetViews>
    <sheetView workbookViewId="0">
      <selection activeCell="I20" sqref="I20"/>
    </sheetView>
  </sheetViews>
  <sheetFormatPr defaultRowHeight="14.4" x14ac:dyDescent="0.3"/>
  <cols>
    <col min="1" max="1" width="33.33203125" bestFit="1" customWidth="1"/>
    <col min="2" max="2" width="15.33203125" customWidth="1"/>
    <col min="3" max="13" width="11.21875" bestFit="1" customWidth="1"/>
    <col min="14" max="14" width="16.44140625" customWidth="1"/>
  </cols>
  <sheetData>
    <row r="1" spans="1:14" x14ac:dyDescent="0.3">
      <c r="A1" s="49" t="s">
        <v>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</row>
    <row r="4" spans="1:14" x14ac:dyDescent="0.3">
      <c r="A4" s="5" t="s">
        <v>31</v>
      </c>
      <c r="B4" s="14">
        <v>600</v>
      </c>
      <c r="C4" s="14">
        <v>600</v>
      </c>
      <c r="D4" s="14">
        <v>600</v>
      </c>
      <c r="E4" s="14">
        <v>720</v>
      </c>
      <c r="F4" s="14">
        <v>720</v>
      </c>
      <c r="G4" s="14">
        <v>720</v>
      </c>
      <c r="H4" s="14">
        <v>720</v>
      </c>
      <c r="I4" s="14">
        <v>720</v>
      </c>
      <c r="J4" s="14">
        <v>720</v>
      </c>
      <c r="K4" s="14">
        <v>720</v>
      </c>
      <c r="L4" s="14">
        <v>720</v>
      </c>
      <c r="M4" s="14">
        <v>720</v>
      </c>
      <c r="N4" s="14"/>
    </row>
    <row r="5" spans="1:14" x14ac:dyDescent="0.3">
      <c r="A5" s="5" t="s">
        <v>32</v>
      </c>
      <c r="B5" s="14">
        <v>600</v>
      </c>
      <c r="C5" s="14">
        <v>600</v>
      </c>
      <c r="D5" s="14">
        <v>600</v>
      </c>
      <c r="E5" s="14">
        <v>720</v>
      </c>
      <c r="F5" s="14">
        <v>720</v>
      </c>
      <c r="G5" s="14">
        <v>720</v>
      </c>
      <c r="H5" s="14">
        <v>720</v>
      </c>
      <c r="I5" s="14">
        <v>720</v>
      </c>
      <c r="J5" s="14">
        <v>720</v>
      </c>
      <c r="K5" s="14">
        <v>720</v>
      </c>
      <c r="L5" s="14">
        <v>720</v>
      </c>
      <c r="M5" s="14">
        <v>720</v>
      </c>
      <c r="N5" s="14"/>
    </row>
    <row r="6" spans="1:14" x14ac:dyDescent="0.3">
      <c r="A6" s="5" t="s">
        <v>35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750</v>
      </c>
      <c r="N6" s="14"/>
    </row>
    <row r="7" spans="1:14" x14ac:dyDescent="0.3">
      <c r="A7" s="5" t="s">
        <v>33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2000</v>
      </c>
      <c r="N7" s="14"/>
    </row>
    <row r="8" spans="1:14" x14ac:dyDescent="0.3">
      <c r="A8" s="7" t="s">
        <v>34</v>
      </c>
      <c r="B8" s="14">
        <f>SUM(B4:B7)</f>
        <v>1200</v>
      </c>
      <c r="C8" s="14">
        <f>SUM(C4:C7)</f>
        <v>1200</v>
      </c>
      <c r="D8" s="14">
        <f>SUM(D4:D7)</f>
        <v>1200</v>
      </c>
      <c r="E8" s="14">
        <f>SUM(E4:E7)</f>
        <v>1440</v>
      </c>
      <c r="F8" s="14">
        <f t="shared" ref="F8:L8" si="0">SUM(F4:F7)</f>
        <v>1440</v>
      </c>
      <c r="G8" s="14">
        <f t="shared" si="0"/>
        <v>1440</v>
      </c>
      <c r="H8" s="14">
        <f t="shared" si="0"/>
        <v>1440</v>
      </c>
      <c r="I8" s="14">
        <f t="shared" si="0"/>
        <v>1440</v>
      </c>
      <c r="J8" s="14">
        <f t="shared" si="0"/>
        <v>1440</v>
      </c>
      <c r="K8" s="14">
        <f t="shared" si="0"/>
        <v>1440</v>
      </c>
      <c r="L8" s="14">
        <f t="shared" si="0"/>
        <v>1440</v>
      </c>
      <c r="M8" s="14">
        <f>SUM(M4:M7)</f>
        <v>4190</v>
      </c>
      <c r="N8" s="15">
        <f>SUM(B8:M8)</f>
        <v>19310</v>
      </c>
    </row>
    <row r="9" spans="1:14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0" t="s">
        <v>94</v>
      </c>
    </row>
    <row r="12" spans="1:14" x14ac:dyDescent="0.3">
      <c r="A12" s="5" t="s">
        <v>13</v>
      </c>
      <c r="B12" s="6">
        <v>42</v>
      </c>
      <c r="C12" s="6">
        <v>42</v>
      </c>
      <c r="D12" s="6">
        <v>42</v>
      </c>
      <c r="E12" s="6">
        <v>42</v>
      </c>
      <c r="F12" s="6">
        <v>42</v>
      </c>
      <c r="G12" s="6">
        <v>42</v>
      </c>
      <c r="H12" s="6">
        <v>42</v>
      </c>
      <c r="I12" s="6">
        <v>42</v>
      </c>
      <c r="J12" s="6">
        <v>42</v>
      </c>
      <c r="K12" s="6">
        <v>42</v>
      </c>
      <c r="L12" s="6">
        <v>42</v>
      </c>
      <c r="M12" s="6">
        <v>42</v>
      </c>
      <c r="N12" s="20" t="s">
        <v>93</v>
      </c>
    </row>
    <row r="13" spans="1:14" x14ac:dyDescent="0.3">
      <c r="A13" s="5" t="s">
        <v>49</v>
      </c>
      <c r="B13" s="6">
        <v>120</v>
      </c>
      <c r="C13" s="6">
        <v>120</v>
      </c>
      <c r="D13" s="6">
        <v>120</v>
      </c>
      <c r="E13" s="6">
        <v>120</v>
      </c>
      <c r="F13" s="6">
        <v>120</v>
      </c>
      <c r="G13" s="6">
        <v>120</v>
      </c>
      <c r="H13" s="6">
        <v>120</v>
      </c>
      <c r="I13" s="6">
        <v>120</v>
      </c>
      <c r="J13" s="6">
        <v>120</v>
      </c>
      <c r="K13" s="6">
        <v>120</v>
      </c>
      <c r="L13" s="6">
        <v>120</v>
      </c>
      <c r="M13" s="6">
        <v>120</v>
      </c>
      <c r="N13" s="20" t="s">
        <v>93</v>
      </c>
    </row>
    <row r="14" spans="1:14" x14ac:dyDescent="0.3">
      <c r="A14" s="5" t="s">
        <v>37</v>
      </c>
      <c r="B14" s="6">
        <v>80</v>
      </c>
      <c r="C14" s="6">
        <v>80</v>
      </c>
      <c r="D14" s="6">
        <v>80</v>
      </c>
      <c r="E14" s="6">
        <v>80</v>
      </c>
      <c r="F14" s="6">
        <v>80</v>
      </c>
      <c r="G14" s="6">
        <v>80</v>
      </c>
      <c r="H14" s="6">
        <v>80</v>
      </c>
      <c r="I14" s="6">
        <v>80</v>
      </c>
      <c r="J14" s="6">
        <v>80</v>
      </c>
      <c r="K14" s="6">
        <v>80</v>
      </c>
      <c r="L14" s="6">
        <v>80</v>
      </c>
      <c r="M14" s="6">
        <v>80</v>
      </c>
      <c r="N14" s="20" t="s">
        <v>93</v>
      </c>
    </row>
    <row r="15" spans="1:14" x14ac:dyDescent="0.3">
      <c r="A15" s="5" t="s">
        <v>38</v>
      </c>
      <c r="B15" s="6">
        <v>120</v>
      </c>
      <c r="C15" s="6">
        <v>120</v>
      </c>
      <c r="D15" s="6">
        <v>120</v>
      </c>
      <c r="E15" s="6">
        <v>120</v>
      </c>
      <c r="F15" s="6">
        <v>120</v>
      </c>
      <c r="G15" s="6">
        <v>120</v>
      </c>
      <c r="H15" s="6">
        <v>120</v>
      </c>
      <c r="I15" s="6">
        <v>120</v>
      </c>
      <c r="J15" s="6">
        <v>120</v>
      </c>
      <c r="K15" s="6">
        <v>120</v>
      </c>
      <c r="L15" s="6">
        <v>120</v>
      </c>
      <c r="M15" s="6">
        <v>120</v>
      </c>
      <c r="N15" s="20" t="s">
        <v>93</v>
      </c>
    </row>
    <row r="16" spans="1:14" x14ac:dyDescent="0.3">
      <c r="A16" s="5" t="s">
        <v>80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8" t="s">
        <v>45</v>
      </c>
    </row>
    <row r="17" spans="1:14" x14ac:dyDescent="0.3">
      <c r="A17" s="7" t="s">
        <v>40</v>
      </c>
      <c r="B17" s="6">
        <f>SUM(B11:B16)</f>
        <v>432</v>
      </c>
      <c r="C17" s="6">
        <f t="shared" ref="C17:M17" si="1">SUM(C11:C16)</f>
        <v>362</v>
      </c>
      <c r="D17" s="6">
        <f t="shared" si="1"/>
        <v>362</v>
      </c>
      <c r="E17" s="6">
        <f t="shared" si="1"/>
        <v>362</v>
      </c>
      <c r="F17" s="6">
        <f t="shared" si="1"/>
        <v>362</v>
      </c>
      <c r="G17" s="6">
        <f t="shared" si="1"/>
        <v>362</v>
      </c>
      <c r="H17" s="6">
        <f t="shared" si="1"/>
        <v>362</v>
      </c>
      <c r="I17" s="6">
        <f t="shared" si="1"/>
        <v>362</v>
      </c>
      <c r="J17" s="6">
        <f t="shared" si="1"/>
        <v>362</v>
      </c>
      <c r="K17" s="6">
        <f t="shared" si="1"/>
        <v>362</v>
      </c>
      <c r="L17" s="6">
        <f t="shared" si="1"/>
        <v>362</v>
      </c>
      <c r="M17" s="6">
        <f t="shared" si="1"/>
        <v>362</v>
      </c>
      <c r="N17" s="8">
        <f>SUM(B17:M17)</f>
        <v>4414</v>
      </c>
    </row>
    <row r="19" spans="1:14" x14ac:dyDescent="0.3">
      <c r="A19" s="7" t="s">
        <v>41</v>
      </c>
      <c r="B19" s="8">
        <f>N8-N17</f>
        <v>14896</v>
      </c>
    </row>
    <row r="20" spans="1:14" x14ac:dyDescent="0.3">
      <c r="A20" s="5" t="s">
        <v>42</v>
      </c>
      <c r="B20" s="24">
        <v>0.12</v>
      </c>
      <c r="C20" s="56" t="s">
        <v>43</v>
      </c>
      <c r="D20" s="56"/>
    </row>
    <row r="21" spans="1:14" x14ac:dyDescent="0.3">
      <c r="A21" s="11" t="s">
        <v>44</v>
      </c>
      <c r="B21" s="25">
        <f>B19-B19*B20</f>
        <v>13108.48</v>
      </c>
    </row>
    <row r="23" spans="1:14" x14ac:dyDescent="0.3">
      <c r="A23" s="57" t="s">
        <v>119</v>
      </c>
      <c r="B23" s="57"/>
    </row>
    <row r="24" spans="1:14" x14ac:dyDescent="0.3">
      <c r="A24" s="55" t="s">
        <v>85</v>
      </c>
      <c r="B24" s="55"/>
    </row>
    <row r="25" spans="1:14" x14ac:dyDescent="0.3">
      <c r="A25" s="58" t="s">
        <v>86</v>
      </c>
      <c r="B25" s="59"/>
    </row>
    <row r="26" spans="1:14" x14ac:dyDescent="0.3">
      <c r="A26" s="55" t="s">
        <v>87</v>
      </c>
      <c r="B26" s="55"/>
    </row>
    <row r="27" spans="1:14" x14ac:dyDescent="0.3">
      <c r="A27" s="55" t="s">
        <v>88</v>
      </c>
      <c r="B27" s="55"/>
    </row>
  </sheetData>
  <mergeCells count="7">
    <mergeCell ref="A1:N2"/>
    <mergeCell ref="C20:D20"/>
    <mergeCell ref="A23:B23"/>
    <mergeCell ref="A26:B26"/>
    <mergeCell ref="A27:B27"/>
    <mergeCell ref="A24:B24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C1F4-8A3F-405E-B49A-2B10D1F2ABE7}">
  <dimension ref="A1:O33"/>
  <sheetViews>
    <sheetView workbookViewId="0">
      <selection activeCell="A23" sqref="A23:B23"/>
    </sheetView>
  </sheetViews>
  <sheetFormatPr defaultRowHeight="14.4" x14ac:dyDescent="0.3"/>
  <cols>
    <col min="1" max="1" width="33.33203125" bestFit="1" customWidth="1"/>
    <col min="2" max="2" width="16.109375" customWidth="1"/>
    <col min="3" max="13" width="11.21875" bestFit="1" customWidth="1"/>
    <col min="14" max="14" width="16.33203125" customWidth="1"/>
    <col min="15" max="15" width="10.6640625" bestFit="1" customWidth="1"/>
  </cols>
  <sheetData>
    <row r="1" spans="1:15" x14ac:dyDescent="0.3">
      <c r="A1" s="49" t="s">
        <v>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5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5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</row>
    <row r="4" spans="1:15" x14ac:dyDescent="0.3">
      <c r="A4" s="5" t="s">
        <v>31</v>
      </c>
      <c r="B4" s="14">
        <v>900</v>
      </c>
      <c r="C4" s="14">
        <v>900</v>
      </c>
      <c r="D4" s="14">
        <v>900</v>
      </c>
      <c r="E4" s="14">
        <v>1080</v>
      </c>
      <c r="F4" s="14">
        <v>1080</v>
      </c>
      <c r="G4" s="14">
        <v>1080</v>
      </c>
      <c r="H4" s="14">
        <v>1080</v>
      </c>
      <c r="I4" s="14">
        <v>1080</v>
      </c>
      <c r="J4" s="14">
        <v>1080</v>
      </c>
      <c r="K4" s="14">
        <v>1080</v>
      </c>
      <c r="L4" s="14">
        <v>1080</v>
      </c>
      <c r="M4" s="14">
        <v>1080</v>
      </c>
      <c r="N4" s="14"/>
    </row>
    <row r="5" spans="1:15" x14ac:dyDescent="0.3">
      <c r="A5" s="5" t="s">
        <v>32</v>
      </c>
      <c r="B5" s="14">
        <v>900</v>
      </c>
      <c r="C5" s="14">
        <v>900</v>
      </c>
      <c r="D5" s="14">
        <v>900</v>
      </c>
      <c r="E5" s="14">
        <v>1080</v>
      </c>
      <c r="F5" s="14">
        <v>1080</v>
      </c>
      <c r="G5" s="14">
        <v>1080</v>
      </c>
      <c r="H5" s="14">
        <v>1080</v>
      </c>
      <c r="I5" s="14">
        <v>1080</v>
      </c>
      <c r="J5" s="14">
        <v>1080</v>
      </c>
      <c r="K5" s="14">
        <v>1080</v>
      </c>
      <c r="L5" s="14">
        <v>1080</v>
      </c>
      <c r="M5" s="14">
        <v>1080</v>
      </c>
      <c r="N5" s="14"/>
    </row>
    <row r="6" spans="1:15" x14ac:dyDescent="0.3">
      <c r="A6" s="5" t="s">
        <v>35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1500</v>
      </c>
      <c r="N6" s="14"/>
    </row>
    <row r="7" spans="1:15" x14ac:dyDescent="0.3">
      <c r="A7" s="5" t="s">
        <v>33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4000</v>
      </c>
      <c r="N7" s="14"/>
    </row>
    <row r="8" spans="1:15" x14ac:dyDescent="0.3">
      <c r="A8" s="7" t="s">
        <v>34</v>
      </c>
      <c r="B8" s="14">
        <f>SUM(B4:B7)</f>
        <v>1800</v>
      </c>
      <c r="C8" s="14">
        <f>SUM(C4:C7)</f>
        <v>1800</v>
      </c>
      <c r="D8" s="14">
        <f>SUM(D4:D7)</f>
        <v>1800</v>
      </c>
      <c r="E8" s="14">
        <f>SUM(E4:E7)</f>
        <v>2160</v>
      </c>
      <c r="F8" s="14">
        <f t="shared" ref="F8:L8" si="0">SUM(F4:F7)</f>
        <v>2160</v>
      </c>
      <c r="G8" s="14">
        <f t="shared" si="0"/>
        <v>2160</v>
      </c>
      <c r="H8" s="14">
        <f t="shared" si="0"/>
        <v>2160</v>
      </c>
      <c r="I8" s="14">
        <f t="shared" si="0"/>
        <v>2160</v>
      </c>
      <c r="J8" s="14">
        <f t="shared" si="0"/>
        <v>2160</v>
      </c>
      <c r="K8" s="14">
        <f t="shared" si="0"/>
        <v>2160</v>
      </c>
      <c r="L8" s="14">
        <f t="shared" si="0"/>
        <v>2160</v>
      </c>
      <c r="M8" s="14">
        <f>SUM(M4:M7)</f>
        <v>7660</v>
      </c>
      <c r="N8" s="15">
        <f>SUM(B8:M8)</f>
        <v>30340</v>
      </c>
    </row>
    <row r="9" spans="1:15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5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0" t="s">
        <v>94</v>
      </c>
    </row>
    <row r="12" spans="1:15" x14ac:dyDescent="0.3">
      <c r="A12" s="5" t="s">
        <v>13</v>
      </c>
      <c r="B12" s="6">
        <v>63</v>
      </c>
      <c r="C12" s="6">
        <v>63</v>
      </c>
      <c r="D12" s="6">
        <v>63</v>
      </c>
      <c r="E12" s="6">
        <v>63</v>
      </c>
      <c r="F12" s="6">
        <v>63</v>
      </c>
      <c r="G12" s="6">
        <v>63</v>
      </c>
      <c r="H12" s="6">
        <v>63</v>
      </c>
      <c r="I12" s="6">
        <v>63</v>
      </c>
      <c r="J12" s="6">
        <v>63</v>
      </c>
      <c r="K12" s="6">
        <v>63</v>
      </c>
      <c r="L12" s="6">
        <v>63</v>
      </c>
      <c r="M12" s="6">
        <v>63</v>
      </c>
      <c r="N12" s="20" t="s">
        <v>96</v>
      </c>
    </row>
    <row r="13" spans="1:15" x14ac:dyDescent="0.3">
      <c r="A13" s="5" t="s">
        <v>49</v>
      </c>
      <c r="B13" s="6">
        <v>180</v>
      </c>
      <c r="C13" s="6">
        <v>180</v>
      </c>
      <c r="D13" s="6">
        <v>180</v>
      </c>
      <c r="E13" s="6">
        <v>180</v>
      </c>
      <c r="F13" s="6">
        <v>180</v>
      </c>
      <c r="G13" s="6">
        <v>180</v>
      </c>
      <c r="H13" s="6">
        <v>180</v>
      </c>
      <c r="I13" s="6">
        <v>180</v>
      </c>
      <c r="J13" s="6">
        <v>180</v>
      </c>
      <c r="K13" s="6">
        <v>180</v>
      </c>
      <c r="L13" s="6">
        <v>180</v>
      </c>
      <c r="M13" s="6">
        <v>180</v>
      </c>
      <c r="N13" s="20" t="s">
        <v>96</v>
      </c>
    </row>
    <row r="14" spans="1:15" x14ac:dyDescent="0.3">
      <c r="A14" s="5" t="s">
        <v>37</v>
      </c>
      <c r="B14" s="6">
        <v>120</v>
      </c>
      <c r="C14" s="6">
        <v>120</v>
      </c>
      <c r="D14" s="6">
        <v>120</v>
      </c>
      <c r="E14" s="6">
        <v>120</v>
      </c>
      <c r="F14" s="6">
        <v>120</v>
      </c>
      <c r="G14" s="6">
        <v>120</v>
      </c>
      <c r="H14" s="6">
        <v>120</v>
      </c>
      <c r="I14" s="6">
        <v>120</v>
      </c>
      <c r="J14" s="6">
        <v>120</v>
      </c>
      <c r="K14" s="6">
        <v>120</v>
      </c>
      <c r="L14" s="6">
        <v>120</v>
      </c>
      <c r="M14" s="6">
        <v>120</v>
      </c>
      <c r="N14" s="20" t="s">
        <v>96</v>
      </c>
    </row>
    <row r="15" spans="1:15" x14ac:dyDescent="0.3">
      <c r="A15" s="5" t="s">
        <v>38</v>
      </c>
      <c r="B15" s="6">
        <v>180</v>
      </c>
      <c r="C15" s="6">
        <v>180</v>
      </c>
      <c r="D15" s="6">
        <v>180</v>
      </c>
      <c r="E15" s="6">
        <v>180</v>
      </c>
      <c r="F15" s="6">
        <v>180</v>
      </c>
      <c r="G15" s="6">
        <v>180</v>
      </c>
      <c r="H15" s="6">
        <v>180</v>
      </c>
      <c r="I15" s="6">
        <v>180</v>
      </c>
      <c r="J15" s="6">
        <v>180</v>
      </c>
      <c r="K15" s="6">
        <v>180</v>
      </c>
      <c r="L15" s="6">
        <v>180</v>
      </c>
      <c r="M15" s="6">
        <v>180</v>
      </c>
      <c r="N15" s="20" t="s">
        <v>96</v>
      </c>
    </row>
    <row r="16" spans="1:15" x14ac:dyDescent="0.3">
      <c r="A16" s="5" t="s">
        <v>79</v>
      </c>
      <c r="B16" s="6">
        <f>(B30+B31)*N16</f>
        <v>300</v>
      </c>
      <c r="C16" s="6">
        <f>(B30+B31)*N16</f>
        <v>300</v>
      </c>
      <c r="D16" s="6">
        <f>(B30+B31)*N16</f>
        <v>300</v>
      </c>
      <c r="E16" s="6">
        <f>(C30+C31)*N16</f>
        <v>360</v>
      </c>
      <c r="F16" s="6">
        <f>(C30+C31)*N16</f>
        <v>360</v>
      </c>
      <c r="G16" s="6">
        <f>(C30+C31)*N16</f>
        <v>360</v>
      </c>
      <c r="H16" s="6">
        <f>(C30+C31)*N16</f>
        <v>360</v>
      </c>
      <c r="I16" s="6">
        <f>(C30+C31)*N16</f>
        <v>360</v>
      </c>
      <c r="J16" s="6">
        <f>(C30+C31)*N16</f>
        <v>360</v>
      </c>
      <c r="K16" s="6">
        <f>(C30+C31)*N16</f>
        <v>360</v>
      </c>
      <c r="L16" s="6">
        <f>(C30+C31)*N16</f>
        <v>360</v>
      </c>
      <c r="M16" s="6">
        <f>N16*(C30+C31+B32+B33)</f>
        <v>1735</v>
      </c>
      <c r="N16" s="22">
        <v>0.5</v>
      </c>
      <c r="O16" s="19" t="s">
        <v>81</v>
      </c>
    </row>
    <row r="17" spans="1:14" x14ac:dyDescent="0.3">
      <c r="A17" s="7" t="s">
        <v>40</v>
      </c>
      <c r="B17" s="6">
        <f>SUM(B11:B16)</f>
        <v>913</v>
      </c>
      <c r="C17" s="6">
        <f t="shared" ref="C17:M17" si="1">SUM(C11:C16)</f>
        <v>843</v>
      </c>
      <c r="D17" s="6">
        <f t="shared" si="1"/>
        <v>843</v>
      </c>
      <c r="E17" s="6">
        <f t="shared" si="1"/>
        <v>903</v>
      </c>
      <c r="F17" s="6">
        <f t="shared" si="1"/>
        <v>903</v>
      </c>
      <c r="G17" s="6">
        <f t="shared" si="1"/>
        <v>903</v>
      </c>
      <c r="H17" s="6">
        <f t="shared" si="1"/>
        <v>903</v>
      </c>
      <c r="I17" s="6">
        <f t="shared" si="1"/>
        <v>903</v>
      </c>
      <c r="J17" s="6">
        <f t="shared" si="1"/>
        <v>903</v>
      </c>
      <c r="K17" s="6">
        <f t="shared" si="1"/>
        <v>903</v>
      </c>
      <c r="L17" s="6">
        <f t="shared" si="1"/>
        <v>903</v>
      </c>
      <c r="M17" s="6">
        <f t="shared" si="1"/>
        <v>2278</v>
      </c>
      <c r="N17" s="8">
        <f>SUM(B17:M17)</f>
        <v>12101</v>
      </c>
    </row>
    <row r="19" spans="1:14" x14ac:dyDescent="0.3">
      <c r="A19" s="7" t="s">
        <v>41</v>
      </c>
      <c r="B19" s="8">
        <f>N8-N17</f>
        <v>18239</v>
      </c>
    </row>
    <row r="20" spans="1:14" x14ac:dyDescent="0.3">
      <c r="A20" s="5" t="s">
        <v>42</v>
      </c>
      <c r="B20" s="24">
        <v>0.12</v>
      </c>
      <c r="C20" s="56" t="s">
        <v>43</v>
      </c>
      <c r="D20" s="56"/>
    </row>
    <row r="21" spans="1:14" x14ac:dyDescent="0.3">
      <c r="A21" s="11" t="s">
        <v>44</v>
      </c>
      <c r="B21" s="25">
        <f>B19-B19*B20</f>
        <v>16050.32</v>
      </c>
    </row>
    <row r="23" spans="1:14" x14ac:dyDescent="0.3">
      <c r="A23" s="57" t="s">
        <v>119</v>
      </c>
      <c r="B23" s="57"/>
    </row>
    <row r="24" spans="1:14" x14ac:dyDescent="0.3">
      <c r="A24" s="55" t="s">
        <v>89</v>
      </c>
      <c r="B24" s="55"/>
    </row>
    <row r="25" spans="1:14" x14ac:dyDescent="0.3">
      <c r="A25" s="58" t="s">
        <v>90</v>
      </c>
      <c r="B25" s="59"/>
    </row>
    <row r="26" spans="1:14" x14ac:dyDescent="0.3">
      <c r="A26" s="55" t="s">
        <v>91</v>
      </c>
      <c r="B26" s="55"/>
    </row>
    <row r="27" spans="1:14" x14ac:dyDescent="0.3">
      <c r="A27" s="55" t="s">
        <v>92</v>
      </c>
      <c r="B27" s="55"/>
    </row>
    <row r="28" spans="1:14" x14ac:dyDescent="0.3">
      <c r="A28" s="60"/>
      <c r="B28" s="60"/>
    </row>
    <row r="29" spans="1:14" x14ac:dyDescent="0.3">
      <c r="A29" s="61" t="s">
        <v>50</v>
      </c>
      <c r="B29" s="61"/>
      <c r="C29" s="61"/>
    </row>
    <row r="30" spans="1:14" x14ac:dyDescent="0.3">
      <c r="A30" s="12" t="s">
        <v>31</v>
      </c>
      <c r="B30" s="23">
        <v>300</v>
      </c>
      <c r="C30" s="23">
        <v>360</v>
      </c>
    </row>
    <row r="31" spans="1:14" x14ac:dyDescent="0.3">
      <c r="A31" s="12" t="s">
        <v>32</v>
      </c>
      <c r="B31" s="23">
        <v>300</v>
      </c>
      <c r="C31" s="23">
        <v>360</v>
      </c>
    </row>
    <row r="32" spans="1:14" x14ac:dyDescent="0.3">
      <c r="A32" s="12" t="s">
        <v>35</v>
      </c>
      <c r="B32" s="23">
        <v>750</v>
      </c>
      <c r="C32" s="17"/>
    </row>
    <row r="33" spans="1:3" x14ac:dyDescent="0.3">
      <c r="A33" s="12" t="s">
        <v>33</v>
      </c>
      <c r="B33" s="23">
        <v>2000</v>
      </c>
      <c r="C33" s="17"/>
    </row>
  </sheetData>
  <mergeCells count="9">
    <mergeCell ref="A1:N2"/>
    <mergeCell ref="A27:B27"/>
    <mergeCell ref="A28:B28"/>
    <mergeCell ref="A29:C29"/>
    <mergeCell ref="C20:D20"/>
    <mergeCell ref="A23:B23"/>
    <mergeCell ref="A24:B24"/>
    <mergeCell ref="A25:B25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3646-66C1-4511-85EA-975DAAAB4309}">
  <dimension ref="A1:E39"/>
  <sheetViews>
    <sheetView topLeftCell="A13" workbookViewId="0">
      <selection activeCell="J35" sqref="J35"/>
    </sheetView>
  </sheetViews>
  <sheetFormatPr defaultRowHeight="14.4" x14ac:dyDescent="0.3"/>
  <cols>
    <col min="5" max="5" width="11.21875" bestFit="1" customWidth="1"/>
  </cols>
  <sheetData>
    <row r="1" spans="1:5" x14ac:dyDescent="0.3">
      <c r="A1" s="63" t="s">
        <v>100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39" t="s">
        <v>52</v>
      </c>
      <c r="B5" s="39"/>
      <c r="C5" s="39"/>
      <c r="D5" s="39"/>
      <c r="E5" s="5"/>
    </row>
    <row r="6" spans="1:5" x14ac:dyDescent="0.3">
      <c r="A6" s="39" t="s">
        <v>53</v>
      </c>
      <c r="B6" s="39"/>
      <c r="C6" s="39"/>
      <c r="D6" s="39"/>
      <c r="E6" s="6">
        <f>'Income Statement Y1'!B21</f>
        <v>7733.4400000000005</v>
      </c>
    </row>
    <row r="7" spans="1:5" x14ac:dyDescent="0.3">
      <c r="A7" s="39" t="s">
        <v>54</v>
      </c>
      <c r="B7" s="39"/>
      <c r="C7" s="39"/>
      <c r="D7" s="39"/>
      <c r="E7" s="6">
        <v>0</v>
      </c>
    </row>
    <row r="8" spans="1:5" x14ac:dyDescent="0.3">
      <c r="A8" s="39" t="s">
        <v>55</v>
      </c>
      <c r="B8" s="39"/>
      <c r="C8" s="39"/>
      <c r="D8" s="39"/>
      <c r="E8" s="6">
        <v>0</v>
      </c>
    </row>
    <row r="9" spans="1:5" x14ac:dyDescent="0.3">
      <c r="A9" s="39" t="s">
        <v>56</v>
      </c>
      <c r="B9" s="39"/>
      <c r="C9" s="39"/>
      <c r="D9" s="39"/>
      <c r="E9" s="6">
        <v>0</v>
      </c>
    </row>
    <row r="10" spans="1:5" x14ac:dyDescent="0.3">
      <c r="A10" s="40" t="s">
        <v>57</v>
      </c>
      <c r="B10" s="40"/>
      <c r="C10" s="40"/>
      <c r="D10" s="40"/>
      <c r="E10" s="8">
        <f>SUM(E6:E9)</f>
        <v>7733.4400000000005</v>
      </c>
    </row>
    <row r="11" spans="1:5" x14ac:dyDescent="0.3">
      <c r="A11" s="39"/>
      <c r="B11" s="39"/>
      <c r="C11" s="39"/>
      <c r="D11" s="39"/>
      <c r="E11" s="6"/>
    </row>
    <row r="12" spans="1:5" x14ac:dyDescent="0.3">
      <c r="A12" s="39" t="s">
        <v>58</v>
      </c>
      <c r="B12" s="39"/>
      <c r="C12" s="39"/>
      <c r="D12" s="39"/>
      <c r="E12" s="6"/>
    </row>
    <row r="13" spans="1:5" x14ac:dyDescent="0.3">
      <c r="A13" s="39" t="s">
        <v>59</v>
      </c>
      <c r="B13" s="39"/>
      <c r="C13" s="39"/>
      <c r="D13" s="39"/>
      <c r="E13" s="6">
        <v>0</v>
      </c>
    </row>
    <row r="14" spans="1:5" x14ac:dyDescent="0.3">
      <c r="A14" s="39" t="s">
        <v>60</v>
      </c>
      <c r="B14" s="39"/>
      <c r="C14" s="39"/>
      <c r="D14" s="39"/>
      <c r="E14" s="6">
        <v>0</v>
      </c>
    </row>
    <row r="15" spans="1:5" x14ac:dyDescent="0.3">
      <c r="A15" s="39" t="s">
        <v>61</v>
      </c>
      <c r="B15" s="39"/>
      <c r="C15" s="39"/>
      <c r="D15" s="39"/>
      <c r="E15" s="6">
        <v>0</v>
      </c>
    </row>
    <row r="16" spans="1:5" x14ac:dyDescent="0.3">
      <c r="A16" s="39" t="s">
        <v>60</v>
      </c>
      <c r="B16" s="39"/>
      <c r="C16" s="39"/>
      <c r="D16" s="39"/>
      <c r="E16" s="6">
        <v>0</v>
      </c>
    </row>
    <row r="17" spans="1:5" x14ac:dyDescent="0.3">
      <c r="A17" s="40" t="s">
        <v>62</v>
      </c>
      <c r="B17" s="40"/>
      <c r="C17" s="40"/>
      <c r="D17" s="40"/>
      <c r="E17" s="8">
        <f>SUM(E13:E16)</f>
        <v>0</v>
      </c>
    </row>
    <row r="18" spans="1:5" x14ac:dyDescent="0.3">
      <c r="A18" s="39"/>
      <c r="B18" s="39"/>
      <c r="C18" s="39"/>
      <c r="D18" s="39"/>
      <c r="E18" s="6"/>
    </row>
    <row r="19" spans="1:5" x14ac:dyDescent="0.3">
      <c r="A19" s="40" t="s">
        <v>63</v>
      </c>
      <c r="B19" s="40"/>
      <c r="C19" s="40"/>
      <c r="D19" s="40"/>
      <c r="E19" s="8">
        <f>SUM(E10+E17)</f>
        <v>7733.4400000000005</v>
      </c>
    </row>
    <row r="20" spans="1:5" x14ac:dyDescent="0.3">
      <c r="A20" s="39"/>
      <c r="B20" s="39"/>
      <c r="C20" s="39"/>
      <c r="D20" s="39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39" t="s">
        <v>65</v>
      </c>
      <c r="B22" s="39"/>
      <c r="C22" s="39"/>
      <c r="D22" s="39"/>
      <c r="E22" s="6"/>
    </row>
    <row r="23" spans="1:5" x14ac:dyDescent="0.3">
      <c r="A23" s="39" t="s">
        <v>66</v>
      </c>
      <c r="B23" s="39"/>
      <c r="C23" s="39"/>
      <c r="D23" s="39"/>
      <c r="E23" s="6">
        <v>0</v>
      </c>
    </row>
    <row r="24" spans="1:5" x14ac:dyDescent="0.3">
      <c r="A24" s="39" t="s">
        <v>67</v>
      </c>
      <c r="B24" s="39"/>
      <c r="C24" s="39"/>
      <c r="D24" s="39"/>
      <c r="E24" s="6">
        <v>0</v>
      </c>
    </row>
    <row r="25" spans="1:5" x14ac:dyDescent="0.3">
      <c r="A25" s="40" t="s">
        <v>68</v>
      </c>
      <c r="B25" s="40"/>
      <c r="C25" s="40"/>
      <c r="D25" s="40"/>
      <c r="E25" s="8">
        <f>SUM(E23:E24)</f>
        <v>0</v>
      </c>
    </row>
    <row r="26" spans="1:5" x14ac:dyDescent="0.3">
      <c r="A26" s="35"/>
      <c r="B26" s="35"/>
      <c r="C26" s="35"/>
      <c r="D26" s="35"/>
      <c r="E26" s="6"/>
    </row>
    <row r="27" spans="1:5" x14ac:dyDescent="0.3">
      <c r="A27" s="39" t="s">
        <v>69</v>
      </c>
      <c r="B27" s="39"/>
      <c r="C27" s="39"/>
      <c r="D27" s="39"/>
      <c r="E27" s="6"/>
    </row>
    <row r="28" spans="1:5" x14ac:dyDescent="0.3">
      <c r="A28" s="39" t="s">
        <v>70</v>
      </c>
      <c r="B28" s="39"/>
      <c r="C28" s="39"/>
      <c r="D28" s="39"/>
      <c r="E28" s="6">
        <v>0</v>
      </c>
    </row>
    <row r="29" spans="1:5" x14ac:dyDescent="0.3">
      <c r="A29" s="39" t="s">
        <v>71</v>
      </c>
      <c r="B29" s="39"/>
      <c r="C29" s="39"/>
      <c r="D29" s="39"/>
      <c r="E29" s="6">
        <v>0</v>
      </c>
    </row>
    <row r="30" spans="1:5" x14ac:dyDescent="0.3">
      <c r="A30" s="40" t="s">
        <v>72</v>
      </c>
      <c r="B30" s="40"/>
      <c r="C30" s="40"/>
      <c r="D30" s="40"/>
      <c r="E30" s="8">
        <f>SUM(E28:E29)</f>
        <v>0</v>
      </c>
    </row>
    <row r="31" spans="1:5" x14ac:dyDescent="0.3">
      <c r="A31" s="35"/>
      <c r="B31" s="35"/>
      <c r="C31" s="35"/>
      <c r="D31" s="35"/>
      <c r="E31" s="6"/>
    </row>
    <row r="32" spans="1:5" x14ac:dyDescent="0.3">
      <c r="A32" s="40" t="s">
        <v>73</v>
      </c>
      <c r="B32" s="40"/>
      <c r="C32" s="40"/>
      <c r="D32" s="40"/>
      <c r="E32" s="8">
        <f>SUM(E25+E30)</f>
        <v>0</v>
      </c>
    </row>
    <row r="33" spans="1:5" x14ac:dyDescent="0.3">
      <c r="A33" s="35"/>
      <c r="B33" s="35"/>
      <c r="C33" s="35"/>
      <c r="D33" s="35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39" t="s">
        <v>75</v>
      </c>
      <c r="B35" s="39"/>
      <c r="C35" s="39"/>
      <c r="D35" s="39"/>
      <c r="E35" s="6">
        <v>0</v>
      </c>
    </row>
    <row r="36" spans="1:5" x14ac:dyDescent="0.3">
      <c r="A36" s="39" t="s">
        <v>76</v>
      </c>
      <c r="B36" s="39"/>
      <c r="C36" s="39"/>
      <c r="D36" s="39"/>
      <c r="E36" s="6">
        <f>E19</f>
        <v>7733.4400000000005</v>
      </c>
    </row>
    <row r="37" spans="1:5" x14ac:dyDescent="0.3">
      <c r="A37" s="40" t="s">
        <v>77</v>
      </c>
      <c r="B37" s="40"/>
      <c r="C37" s="40"/>
      <c r="D37" s="40"/>
      <c r="E37" s="8">
        <f>SUM(E35:E36)</f>
        <v>7733.4400000000005</v>
      </c>
    </row>
    <row r="38" spans="1:5" x14ac:dyDescent="0.3">
      <c r="A38" s="39"/>
      <c r="B38" s="39"/>
      <c r="C38" s="39"/>
      <c r="D38" s="39"/>
      <c r="E38" s="6"/>
    </row>
    <row r="39" spans="1:5" x14ac:dyDescent="0.3">
      <c r="A39" s="40" t="s">
        <v>78</v>
      </c>
      <c r="B39" s="40"/>
      <c r="C39" s="40"/>
      <c r="D39" s="40"/>
      <c r="E39" s="8">
        <f>SUM(E32+E37)</f>
        <v>7733.4400000000005</v>
      </c>
    </row>
  </sheetData>
  <mergeCells count="37"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E1CB-5B18-42DA-A69D-A39936B2EDED}">
  <dimension ref="A1:E39"/>
  <sheetViews>
    <sheetView topLeftCell="A10" workbookViewId="0">
      <selection activeCell="G6" sqref="G6"/>
    </sheetView>
  </sheetViews>
  <sheetFormatPr defaultRowHeight="14.4" x14ac:dyDescent="0.3"/>
  <cols>
    <col min="5" max="5" width="12.33203125" bestFit="1" customWidth="1"/>
  </cols>
  <sheetData>
    <row r="1" spans="1:5" x14ac:dyDescent="0.3">
      <c r="A1" s="63" t="s">
        <v>101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39" t="s">
        <v>52</v>
      </c>
      <c r="B5" s="39"/>
      <c r="C5" s="39"/>
      <c r="D5" s="39"/>
      <c r="E5" s="5"/>
    </row>
    <row r="6" spans="1:5" x14ac:dyDescent="0.3">
      <c r="A6" s="39" t="s">
        <v>53</v>
      </c>
      <c r="B6" s="39"/>
      <c r="C6" s="39"/>
      <c r="D6" s="39"/>
      <c r="E6" s="6">
        <f>'Income Statement Y2'!B21</f>
        <v>13108.48</v>
      </c>
    </row>
    <row r="7" spans="1:5" x14ac:dyDescent="0.3">
      <c r="A7" s="39" t="s">
        <v>54</v>
      </c>
      <c r="B7" s="39"/>
      <c r="C7" s="39"/>
      <c r="D7" s="39"/>
      <c r="E7" s="6">
        <v>0</v>
      </c>
    </row>
    <row r="8" spans="1:5" x14ac:dyDescent="0.3">
      <c r="A8" s="39" t="s">
        <v>55</v>
      </c>
      <c r="B8" s="39"/>
      <c r="C8" s="39"/>
      <c r="D8" s="39"/>
      <c r="E8" s="6">
        <v>0</v>
      </c>
    </row>
    <row r="9" spans="1:5" x14ac:dyDescent="0.3">
      <c r="A9" s="39" t="s">
        <v>56</v>
      </c>
      <c r="B9" s="39"/>
      <c r="C9" s="39"/>
      <c r="D9" s="39"/>
      <c r="E9" s="6">
        <v>0</v>
      </c>
    </row>
    <row r="10" spans="1:5" x14ac:dyDescent="0.3">
      <c r="A10" s="40" t="s">
        <v>57</v>
      </c>
      <c r="B10" s="40"/>
      <c r="C10" s="40"/>
      <c r="D10" s="40"/>
      <c r="E10" s="8">
        <f>SUM(E6:E9)</f>
        <v>13108.48</v>
      </c>
    </row>
    <row r="11" spans="1:5" x14ac:dyDescent="0.3">
      <c r="A11" s="39"/>
      <c r="B11" s="39"/>
      <c r="C11" s="39"/>
      <c r="D11" s="39"/>
      <c r="E11" s="6"/>
    </row>
    <row r="12" spans="1:5" x14ac:dyDescent="0.3">
      <c r="A12" s="39" t="s">
        <v>58</v>
      </c>
      <c r="B12" s="39"/>
      <c r="C12" s="39"/>
      <c r="D12" s="39"/>
      <c r="E12" s="6"/>
    </row>
    <row r="13" spans="1:5" x14ac:dyDescent="0.3">
      <c r="A13" s="39" t="s">
        <v>59</v>
      </c>
      <c r="B13" s="39"/>
      <c r="C13" s="39"/>
      <c r="D13" s="39"/>
      <c r="E13" s="6">
        <v>0</v>
      </c>
    </row>
    <row r="14" spans="1:5" x14ac:dyDescent="0.3">
      <c r="A14" s="39" t="s">
        <v>60</v>
      </c>
      <c r="B14" s="39"/>
      <c r="C14" s="39"/>
      <c r="D14" s="39"/>
      <c r="E14" s="6">
        <v>0</v>
      </c>
    </row>
    <row r="15" spans="1:5" x14ac:dyDescent="0.3">
      <c r="A15" s="39" t="s">
        <v>61</v>
      </c>
      <c r="B15" s="39"/>
      <c r="C15" s="39"/>
      <c r="D15" s="39"/>
      <c r="E15" s="6">
        <v>0</v>
      </c>
    </row>
    <row r="16" spans="1:5" x14ac:dyDescent="0.3">
      <c r="A16" s="39" t="s">
        <v>60</v>
      </c>
      <c r="B16" s="39"/>
      <c r="C16" s="39"/>
      <c r="D16" s="39"/>
      <c r="E16" s="6">
        <v>0</v>
      </c>
    </row>
    <row r="17" spans="1:5" x14ac:dyDescent="0.3">
      <c r="A17" s="40" t="s">
        <v>62</v>
      </c>
      <c r="B17" s="40"/>
      <c r="C17" s="40"/>
      <c r="D17" s="40"/>
      <c r="E17" s="8">
        <f>SUM(E13:E16)</f>
        <v>0</v>
      </c>
    </row>
    <row r="18" spans="1:5" x14ac:dyDescent="0.3">
      <c r="A18" s="39"/>
      <c r="B18" s="39"/>
      <c r="C18" s="39"/>
      <c r="D18" s="39"/>
      <c r="E18" s="6"/>
    </row>
    <row r="19" spans="1:5" x14ac:dyDescent="0.3">
      <c r="A19" s="40" t="s">
        <v>63</v>
      </c>
      <c r="B19" s="40"/>
      <c r="C19" s="40"/>
      <c r="D19" s="40"/>
      <c r="E19" s="8">
        <f>SUM(E10+E17)</f>
        <v>13108.48</v>
      </c>
    </row>
    <row r="20" spans="1:5" x14ac:dyDescent="0.3">
      <c r="A20" s="39"/>
      <c r="B20" s="39"/>
      <c r="C20" s="39"/>
      <c r="D20" s="39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39" t="s">
        <v>65</v>
      </c>
      <c r="B22" s="39"/>
      <c r="C22" s="39"/>
      <c r="D22" s="39"/>
      <c r="E22" s="6"/>
    </row>
    <row r="23" spans="1:5" x14ac:dyDescent="0.3">
      <c r="A23" s="39" t="s">
        <v>66</v>
      </c>
      <c r="B23" s="39"/>
      <c r="C23" s="39"/>
      <c r="D23" s="39"/>
      <c r="E23" s="6">
        <v>0</v>
      </c>
    </row>
    <row r="24" spans="1:5" x14ac:dyDescent="0.3">
      <c r="A24" s="39" t="s">
        <v>67</v>
      </c>
      <c r="B24" s="39"/>
      <c r="C24" s="39"/>
      <c r="D24" s="39"/>
      <c r="E24" s="6">
        <v>0</v>
      </c>
    </row>
    <row r="25" spans="1:5" x14ac:dyDescent="0.3">
      <c r="A25" s="40" t="s">
        <v>68</v>
      </c>
      <c r="B25" s="40"/>
      <c r="C25" s="40"/>
      <c r="D25" s="40"/>
      <c r="E25" s="8">
        <f>SUM(E23:E24)</f>
        <v>0</v>
      </c>
    </row>
    <row r="26" spans="1:5" x14ac:dyDescent="0.3">
      <c r="A26" s="35"/>
      <c r="B26" s="35"/>
      <c r="C26" s="35"/>
      <c r="D26" s="35"/>
      <c r="E26" s="6"/>
    </row>
    <row r="27" spans="1:5" x14ac:dyDescent="0.3">
      <c r="A27" s="39" t="s">
        <v>69</v>
      </c>
      <c r="B27" s="39"/>
      <c r="C27" s="39"/>
      <c r="D27" s="39"/>
      <c r="E27" s="6"/>
    </row>
    <row r="28" spans="1:5" x14ac:dyDescent="0.3">
      <c r="A28" s="39" t="s">
        <v>70</v>
      </c>
      <c r="B28" s="39"/>
      <c r="C28" s="39"/>
      <c r="D28" s="39"/>
      <c r="E28" s="6">
        <v>0</v>
      </c>
    </row>
    <row r="29" spans="1:5" x14ac:dyDescent="0.3">
      <c r="A29" s="39" t="s">
        <v>71</v>
      </c>
      <c r="B29" s="39"/>
      <c r="C29" s="39"/>
      <c r="D29" s="39"/>
      <c r="E29" s="6">
        <v>0</v>
      </c>
    </row>
    <row r="30" spans="1:5" x14ac:dyDescent="0.3">
      <c r="A30" s="40" t="s">
        <v>72</v>
      </c>
      <c r="B30" s="40"/>
      <c r="C30" s="40"/>
      <c r="D30" s="40"/>
      <c r="E30" s="8">
        <f>SUM(E28:E29)</f>
        <v>0</v>
      </c>
    </row>
    <row r="31" spans="1:5" x14ac:dyDescent="0.3">
      <c r="A31" s="35"/>
      <c r="B31" s="35"/>
      <c r="C31" s="35"/>
      <c r="D31" s="35"/>
      <c r="E31" s="6"/>
    </row>
    <row r="32" spans="1:5" x14ac:dyDescent="0.3">
      <c r="A32" s="40" t="s">
        <v>73</v>
      </c>
      <c r="B32" s="40"/>
      <c r="C32" s="40"/>
      <c r="D32" s="40"/>
      <c r="E32" s="8">
        <f>SUM(E25+E30)</f>
        <v>0</v>
      </c>
    </row>
    <row r="33" spans="1:5" x14ac:dyDescent="0.3">
      <c r="A33" s="35"/>
      <c r="B33" s="35"/>
      <c r="C33" s="35"/>
      <c r="D33" s="35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39" t="s">
        <v>75</v>
      </c>
      <c r="B35" s="39"/>
      <c r="C35" s="39"/>
      <c r="D35" s="39"/>
      <c r="E35" s="6">
        <v>0</v>
      </c>
    </row>
    <row r="36" spans="1:5" x14ac:dyDescent="0.3">
      <c r="A36" s="39" t="s">
        <v>76</v>
      </c>
      <c r="B36" s="39"/>
      <c r="C36" s="39"/>
      <c r="D36" s="39"/>
      <c r="E36" s="6">
        <f>E19</f>
        <v>13108.48</v>
      </c>
    </row>
    <row r="37" spans="1:5" x14ac:dyDescent="0.3">
      <c r="A37" s="40" t="s">
        <v>77</v>
      </c>
      <c r="B37" s="40"/>
      <c r="C37" s="40"/>
      <c r="D37" s="40"/>
      <c r="E37" s="8">
        <f>SUM(E35:E36)</f>
        <v>13108.48</v>
      </c>
    </row>
    <row r="38" spans="1:5" x14ac:dyDescent="0.3">
      <c r="A38" s="39"/>
      <c r="B38" s="39"/>
      <c r="C38" s="39"/>
      <c r="D38" s="39"/>
      <c r="E38" s="6"/>
    </row>
    <row r="39" spans="1:5" x14ac:dyDescent="0.3">
      <c r="A39" s="40" t="s">
        <v>78</v>
      </c>
      <c r="B39" s="40"/>
      <c r="C39" s="40"/>
      <c r="D39" s="40"/>
      <c r="E39" s="8">
        <f>SUM(E32+E37)</f>
        <v>13108.48</v>
      </c>
    </row>
  </sheetData>
  <mergeCells count="37"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7C07-182A-48C5-8EAF-6A805BDDD5F3}">
  <dimension ref="A1:E39"/>
  <sheetViews>
    <sheetView topLeftCell="A10" workbookViewId="0">
      <selection activeCell="J18" sqref="J18"/>
    </sheetView>
  </sheetViews>
  <sheetFormatPr defaultRowHeight="14.4" x14ac:dyDescent="0.3"/>
  <cols>
    <col min="5" max="5" width="12.33203125" bestFit="1" customWidth="1"/>
  </cols>
  <sheetData>
    <row r="1" spans="1:5" x14ac:dyDescent="0.3">
      <c r="A1" s="63" t="s">
        <v>102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39" t="s">
        <v>52</v>
      </c>
      <c r="B5" s="39"/>
      <c r="C5" s="39"/>
      <c r="D5" s="39"/>
      <c r="E5" s="5"/>
    </row>
    <row r="6" spans="1:5" x14ac:dyDescent="0.3">
      <c r="A6" s="39" t="s">
        <v>53</v>
      </c>
      <c r="B6" s="39"/>
      <c r="C6" s="39"/>
      <c r="D6" s="39"/>
      <c r="E6" s="6">
        <f>'Income Statement Y3'!B21</f>
        <v>16050.32</v>
      </c>
    </row>
    <row r="7" spans="1:5" x14ac:dyDescent="0.3">
      <c r="A7" s="39" t="s">
        <v>54</v>
      </c>
      <c r="B7" s="39"/>
      <c r="C7" s="39"/>
      <c r="D7" s="39"/>
      <c r="E7" s="6">
        <v>0</v>
      </c>
    </row>
    <row r="8" spans="1:5" x14ac:dyDescent="0.3">
      <c r="A8" s="39" t="s">
        <v>55</v>
      </c>
      <c r="B8" s="39"/>
      <c r="C8" s="39"/>
      <c r="D8" s="39"/>
      <c r="E8" s="6">
        <v>0</v>
      </c>
    </row>
    <row r="9" spans="1:5" x14ac:dyDescent="0.3">
      <c r="A9" s="39" t="s">
        <v>56</v>
      </c>
      <c r="B9" s="39"/>
      <c r="C9" s="39"/>
      <c r="D9" s="39"/>
      <c r="E9" s="6">
        <v>0</v>
      </c>
    </row>
    <row r="10" spans="1:5" x14ac:dyDescent="0.3">
      <c r="A10" s="40" t="s">
        <v>57</v>
      </c>
      <c r="B10" s="40"/>
      <c r="C10" s="40"/>
      <c r="D10" s="40"/>
      <c r="E10" s="8">
        <f>SUM(E6:E9)</f>
        <v>16050.32</v>
      </c>
    </row>
    <row r="11" spans="1:5" x14ac:dyDescent="0.3">
      <c r="A11" s="39"/>
      <c r="B11" s="39"/>
      <c r="C11" s="39"/>
      <c r="D11" s="39"/>
      <c r="E11" s="6"/>
    </row>
    <row r="12" spans="1:5" x14ac:dyDescent="0.3">
      <c r="A12" s="39" t="s">
        <v>58</v>
      </c>
      <c r="B12" s="39"/>
      <c r="C12" s="39"/>
      <c r="D12" s="39"/>
      <c r="E12" s="6"/>
    </row>
    <row r="13" spans="1:5" x14ac:dyDescent="0.3">
      <c r="A13" s="39" t="s">
        <v>59</v>
      </c>
      <c r="B13" s="39"/>
      <c r="C13" s="39"/>
      <c r="D13" s="39"/>
      <c r="E13" s="6">
        <v>0</v>
      </c>
    </row>
    <row r="14" spans="1:5" x14ac:dyDescent="0.3">
      <c r="A14" s="39" t="s">
        <v>60</v>
      </c>
      <c r="B14" s="39"/>
      <c r="C14" s="39"/>
      <c r="D14" s="39"/>
      <c r="E14" s="6">
        <v>0</v>
      </c>
    </row>
    <row r="15" spans="1:5" x14ac:dyDescent="0.3">
      <c r="A15" s="39" t="s">
        <v>61</v>
      </c>
      <c r="B15" s="39"/>
      <c r="C15" s="39"/>
      <c r="D15" s="39"/>
      <c r="E15" s="6">
        <v>0</v>
      </c>
    </row>
    <row r="16" spans="1:5" x14ac:dyDescent="0.3">
      <c r="A16" s="39" t="s">
        <v>60</v>
      </c>
      <c r="B16" s="39"/>
      <c r="C16" s="39"/>
      <c r="D16" s="39"/>
      <c r="E16" s="6">
        <v>0</v>
      </c>
    </row>
    <row r="17" spans="1:5" x14ac:dyDescent="0.3">
      <c r="A17" s="40" t="s">
        <v>62</v>
      </c>
      <c r="B17" s="40"/>
      <c r="C17" s="40"/>
      <c r="D17" s="40"/>
      <c r="E17" s="8">
        <f>SUM(E13:E16)</f>
        <v>0</v>
      </c>
    </row>
    <row r="18" spans="1:5" x14ac:dyDescent="0.3">
      <c r="A18" s="39"/>
      <c r="B18" s="39"/>
      <c r="C18" s="39"/>
      <c r="D18" s="39"/>
      <c r="E18" s="6"/>
    </row>
    <row r="19" spans="1:5" x14ac:dyDescent="0.3">
      <c r="A19" s="40" t="s">
        <v>63</v>
      </c>
      <c r="B19" s="40"/>
      <c r="C19" s="40"/>
      <c r="D19" s="40"/>
      <c r="E19" s="8">
        <f>SUM(E10+E17)</f>
        <v>16050.32</v>
      </c>
    </row>
    <row r="20" spans="1:5" x14ac:dyDescent="0.3">
      <c r="A20" s="39"/>
      <c r="B20" s="39"/>
      <c r="C20" s="39"/>
      <c r="D20" s="39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39" t="s">
        <v>65</v>
      </c>
      <c r="B22" s="39"/>
      <c r="C22" s="39"/>
      <c r="D22" s="39"/>
      <c r="E22" s="6"/>
    </row>
    <row r="23" spans="1:5" x14ac:dyDescent="0.3">
      <c r="A23" s="39" t="s">
        <v>66</v>
      </c>
      <c r="B23" s="39"/>
      <c r="C23" s="39"/>
      <c r="D23" s="39"/>
      <c r="E23" s="6">
        <v>0</v>
      </c>
    </row>
    <row r="24" spans="1:5" x14ac:dyDescent="0.3">
      <c r="A24" s="39" t="s">
        <v>67</v>
      </c>
      <c r="B24" s="39"/>
      <c r="C24" s="39"/>
      <c r="D24" s="39"/>
      <c r="E24" s="6">
        <v>0</v>
      </c>
    </row>
    <row r="25" spans="1:5" x14ac:dyDescent="0.3">
      <c r="A25" s="40" t="s">
        <v>68</v>
      </c>
      <c r="B25" s="40"/>
      <c r="C25" s="40"/>
      <c r="D25" s="40"/>
      <c r="E25" s="8">
        <f>SUM(E23:E24)</f>
        <v>0</v>
      </c>
    </row>
    <row r="26" spans="1:5" x14ac:dyDescent="0.3">
      <c r="A26" s="35"/>
      <c r="B26" s="35"/>
      <c r="C26" s="35"/>
      <c r="D26" s="35"/>
      <c r="E26" s="6"/>
    </row>
    <row r="27" spans="1:5" x14ac:dyDescent="0.3">
      <c r="A27" s="39" t="s">
        <v>69</v>
      </c>
      <c r="B27" s="39"/>
      <c r="C27" s="39"/>
      <c r="D27" s="39"/>
      <c r="E27" s="6"/>
    </row>
    <row r="28" spans="1:5" x14ac:dyDescent="0.3">
      <c r="A28" s="39" t="s">
        <v>70</v>
      </c>
      <c r="B28" s="39"/>
      <c r="C28" s="39"/>
      <c r="D28" s="39"/>
      <c r="E28" s="6">
        <v>0</v>
      </c>
    </row>
    <row r="29" spans="1:5" x14ac:dyDescent="0.3">
      <c r="A29" s="39" t="s">
        <v>71</v>
      </c>
      <c r="B29" s="39"/>
      <c r="C29" s="39"/>
      <c r="D29" s="39"/>
      <c r="E29" s="6">
        <v>0</v>
      </c>
    </row>
    <row r="30" spans="1:5" x14ac:dyDescent="0.3">
      <c r="A30" s="40" t="s">
        <v>72</v>
      </c>
      <c r="B30" s="40"/>
      <c r="C30" s="40"/>
      <c r="D30" s="40"/>
      <c r="E30" s="8">
        <f>SUM(E28:E29)</f>
        <v>0</v>
      </c>
    </row>
    <row r="31" spans="1:5" x14ac:dyDescent="0.3">
      <c r="A31" s="35"/>
      <c r="B31" s="35"/>
      <c r="C31" s="35"/>
      <c r="D31" s="35"/>
      <c r="E31" s="6"/>
    </row>
    <row r="32" spans="1:5" x14ac:dyDescent="0.3">
      <c r="A32" s="40" t="s">
        <v>73</v>
      </c>
      <c r="B32" s="40"/>
      <c r="C32" s="40"/>
      <c r="D32" s="40"/>
      <c r="E32" s="8">
        <f>SUM(E25+E30)</f>
        <v>0</v>
      </c>
    </row>
    <row r="33" spans="1:5" x14ac:dyDescent="0.3">
      <c r="A33" s="35"/>
      <c r="B33" s="35"/>
      <c r="C33" s="35"/>
      <c r="D33" s="35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39" t="s">
        <v>75</v>
      </c>
      <c r="B35" s="39"/>
      <c r="C35" s="39"/>
      <c r="D35" s="39"/>
      <c r="E35" s="6">
        <v>0</v>
      </c>
    </row>
    <row r="36" spans="1:5" x14ac:dyDescent="0.3">
      <c r="A36" s="39" t="s">
        <v>76</v>
      </c>
      <c r="B36" s="39"/>
      <c r="C36" s="39"/>
      <c r="D36" s="39"/>
      <c r="E36" s="6">
        <f>E19</f>
        <v>16050.32</v>
      </c>
    </row>
    <row r="37" spans="1:5" x14ac:dyDescent="0.3">
      <c r="A37" s="40" t="s">
        <v>77</v>
      </c>
      <c r="B37" s="40"/>
      <c r="C37" s="40"/>
      <c r="D37" s="40"/>
      <c r="E37" s="8">
        <f>SUM(E35:E36)</f>
        <v>16050.32</v>
      </c>
    </row>
    <row r="38" spans="1:5" x14ac:dyDescent="0.3">
      <c r="A38" s="39"/>
      <c r="B38" s="39"/>
      <c r="C38" s="39"/>
      <c r="D38" s="39"/>
      <c r="E38" s="6"/>
    </row>
    <row r="39" spans="1:5" x14ac:dyDescent="0.3">
      <c r="A39" s="40" t="s">
        <v>78</v>
      </c>
      <c r="B39" s="40"/>
      <c r="C39" s="40"/>
      <c r="D39" s="40"/>
      <c r="E39" s="8">
        <f>SUM(E32+E37)</f>
        <v>16050.32</v>
      </c>
    </row>
  </sheetData>
  <mergeCells count="37"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10B0-2FA4-4675-BF09-A027E3A29C35}">
  <dimension ref="A1:N37"/>
  <sheetViews>
    <sheetView tabSelected="1" workbookViewId="0">
      <selection activeCell="B34" sqref="B34"/>
    </sheetView>
  </sheetViews>
  <sheetFormatPr defaultRowHeight="14.4" x14ac:dyDescent="0.3"/>
  <cols>
    <col min="1" max="1" width="32.33203125" bestFit="1" customWidth="1"/>
    <col min="2" max="2" width="12.33203125" bestFit="1" customWidth="1"/>
    <col min="3" max="12" width="11.21875" bestFit="1" customWidth="1"/>
    <col min="13" max="14" width="12.33203125" bestFit="1" customWidth="1"/>
  </cols>
  <sheetData>
    <row r="1" spans="1:14" ht="28.8" customHeight="1" x14ac:dyDescent="0.3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117</v>
      </c>
    </row>
    <row r="3" spans="1:14" x14ac:dyDescent="0.3">
      <c r="A3" s="7" t="s">
        <v>104</v>
      </c>
      <c r="B3" s="14">
        <v>0</v>
      </c>
      <c r="C3" s="14">
        <f>B30</f>
        <v>349</v>
      </c>
      <c r="D3" s="14">
        <f>C30</f>
        <v>768</v>
      </c>
      <c r="E3" s="14">
        <f t="shared" ref="E3:M3" si="0">D30</f>
        <v>1187</v>
      </c>
      <c r="F3" s="14">
        <f t="shared" si="0"/>
        <v>1726</v>
      </c>
      <c r="G3" s="14">
        <f t="shared" si="0"/>
        <v>2265</v>
      </c>
      <c r="H3" s="14">
        <f t="shared" si="0"/>
        <v>2804</v>
      </c>
      <c r="I3" s="14">
        <f t="shared" si="0"/>
        <v>3343</v>
      </c>
      <c r="J3" s="14">
        <f t="shared" si="0"/>
        <v>3882</v>
      </c>
      <c r="K3" s="14">
        <f t="shared" si="0"/>
        <v>4421</v>
      </c>
      <c r="L3" s="14">
        <f t="shared" si="0"/>
        <v>4960</v>
      </c>
      <c r="M3" s="14">
        <f t="shared" si="0"/>
        <v>5499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2240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2240</v>
      </c>
    </row>
    <row r="7" spans="1:14" x14ac:dyDescent="0.3">
      <c r="A7" s="5" t="s">
        <v>106</v>
      </c>
      <c r="B7" s="14">
        <v>600</v>
      </c>
      <c r="C7" s="14">
        <v>600</v>
      </c>
      <c r="D7" s="14">
        <v>600</v>
      </c>
      <c r="E7" s="14">
        <v>720</v>
      </c>
      <c r="F7" s="14">
        <v>720</v>
      </c>
      <c r="G7" s="14">
        <v>720</v>
      </c>
      <c r="H7" s="14">
        <v>720</v>
      </c>
      <c r="I7" s="14">
        <v>720</v>
      </c>
      <c r="J7" s="14">
        <v>720</v>
      </c>
      <c r="K7" s="14">
        <v>720</v>
      </c>
      <c r="L7" s="14">
        <v>720</v>
      </c>
      <c r="M7" s="14">
        <v>3470</v>
      </c>
      <c r="N7" s="6">
        <f>SUM(B7:M7)</f>
        <v>11030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2840</v>
      </c>
      <c r="C9" s="14">
        <f>SUM(C6+C7)</f>
        <v>600</v>
      </c>
      <c r="D9" s="14">
        <f t="shared" ref="D9:M9" si="1">SUM(D6+D7)</f>
        <v>600</v>
      </c>
      <c r="E9" s="14">
        <f t="shared" si="1"/>
        <v>720</v>
      </c>
      <c r="F9" s="14">
        <f t="shared" si="1"/>
        <v>720</v>
      </c>
      <c r="G9" s="14">
        <f t="shared" si="1"/>
        <v>720</v>
      </c>
      <c r="H9" s="14">
        <f t="shared" si="1"/>
        <v>720</v>
      </c>
      <c r="I9" s="14">
        <f t="shared" si="1"/>
        <v>720</v>
      </c>
      <c r="J9" s="14">
        <f t="shared" si="1"/>
        <v>720</v>
      </c>
      <c r="K9" s="14">
        <f t="shared" si="1"/>
        <v>720</v>
      </c>
      <c r="L9" s="14">
        <f t="shared" si="1"/>
        <v>720</v>
      </c>
      <c r="M9" s="14">
        <f t="shared" si="1"/>
        <v>3470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2840</v>
      </c>
      <c r="C11" s="14">
        <f>SUM(C3+C9)</f>
        <v>949</v>
      </c>
      <c r="D11" s="14">
        <f t="shared" ref="D11:M11" si="2">SUM(D3+D9)</f>
        <v>1368</v>
      </c>
      <c r="E11" s="14">
        <f t="shared" si="2"/>
        <v>1907</v>
      </c>
      <c r="F11" s="14">
        <f t="shared" si="2"/>
        <v>2446</v>
      </c>
      <c r="G11" s="14">
        <f t="shared" si="2"/>
        <v>2985</v>
      </c>
      <c r="H11" s="14">
        <f t="shared" si="2"/>
        <v>3524</v>
      </c>
      <c r="I11" s="14">
        <f t="shared" si="2"/>
        <v>4063</v>
      </c>
      <c r="J11" s="14">
        <f t="shared" si="2"/>
        <v>4602</v>
      </c>
      <c r="K11" s="14">
        <f t="shared" si="2"/>
        <v>5141</v>
      </c>
      <c r="L11" s="14">
        <f t="shared" si="2"/>
        <v>5680</v>
      </c>
      <c r="M11" s="14">
        <f t="shared" si="2"/>
        <v>8969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40</v>
      </c>
      <c r="C16" s="14">
        <v>40</v>
      </c>
      <c r="D16" s="14">
        <v>40</v>
      </c>
      <c r="E16" s="14">
        <v>40</v>
      </c>
      <c r="F16" s="14">
        <v>40</v>
      </c>
      <c r="G16" s="14">
        <v>40</v>
      </c>
      <c r="H16" s="14">
        <v>40</v>
      </c>
      <c r="I16" s="14">
        <v>40</v>
      </c>
      <c r="J16" s="14">
        <v>40</v>
      </c>
      <c r="K16" s="14">
        <v>40</v>
      </c>
      <c r="L16" s="14">
        <v>40</v>
      </c>
      <c r="M16" s="14">
        <v>40</v>
      </c>
      <c r="N16" s="5"/>
    </row>
    <row r="17" spans="1:14" x14ac:dyDescent="0.3">
      <c r="A17" s="5" t="s">
        <v>13</v>
      </c>
      <c r="B17" s="14">
        <v>21</v>
      </c>
      <c r="C17" s="14">
        <v>21</v>
      </c>
      <c r="D17" s="14">
        <v>21</v>
      </c>
      <c r="E17" s="14">
        <v>21</v>
      </c>
      <c r="F17" s="14">
        <v>21</v>
      </c>
      <c r="G17" s="14">
        <v>21</v>
      </c>
      <c r="H17" s="14">
        <v>21</v>
      </c>
      <c r="I17" s="14">
        <v>21</v>
      </c>
      <c r="J17" s="14">
        <v>21</v>
      </c>
      <c r="K17" s="14">
        <v>21</v>
      </c>
      <c r="L17" s="14">
        <v>21</v>
      </c>
      <c r="M17" s="14">
        <v>21</v>
      </c>
      <c r="N17" s="5"/>
    </row>
    <row r="18" spans="1:14" x14ac:dyDescent="0.3">
      <c r="A18" s="5" t="s">
        <v>38</v>
      </c>
      <c r="B18" s="14">
        <v>60</v>
      </c>
      <c r="C18" s="14">
        <v>60</v>
      </c>
      <c r="D18" s="14">
        <v>60</v>
      </c>
      <c r="E18" s="14">
        <v>60</v>
      </c>
      <c r="F18" s="14">
        <v>60</v>
      </c>
      <c r="G18" s="14">
        <v>60</v>
      </c>
      <c r="H18" s="14">
        <v>60</v>
      </c>
      <c r="I18" s="14">
        <v>60</v>
      </c>
      <c r="J18" s="14">
        <v>60</v>
      </c>
      <c r="K18" s="14">
        <v>60</v>
      </c>
      <c r="L18" s="14">
        <v>60</v>
      </c>
      <c r="M18" s="14">
        <v>60</v>
      </c>
      <c r="N18" s="5"/>
    </row>
    <row r="19" spans="1:14" x14ac:dyDescent="0.3">
      <c r="A19" s="5" t="s">
        <v>49</v>
      </c>
      <c r="B19" s="14">
        <v>60</v>
      </c>
      <c r="C19" s="14">
        <v>60</v>
      </c>
      <c r="D19" s="14">
        <v>60</v>
      </c>
      <c r="E19" s="14">
        <v>60</v>
      </c>
      <c r="F19" s="14">
        <v>60</v>
      </c>
      <c r="G19" s="14">
        <v>60</v>
      </c>
      <c r="H19" s="14">
        <v>60</v>
      </c>
      <c r="I19" s="14">
        <v>60</v>
      </c>
      <c r="J19" s="14">
        <v>60</v>
      </c>
      <c r="K19" s="14">
        <v>60</v>
      </c>
      <c r="L19" s="14">
        <v>60</v>
      </c>
      <c r="M19" s="14">
        <v>60</v>
      </c>
      <c r="N19" s="5"/>
    </row>
    <row r="20" spans="1:14" x14ac:dyDescent="0.3">
      <c r="A20" s="5" t="s">
        <v>14</v>
      </c>
      <c r="B20" s="14">
        <v>0</v>
      </c>
      <c r="C20" s="14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5"/>
    </row>
    <row r="21" spans="1:14" x14ac:dyDescent="0.3">
      <c r="A21" s="29" t="s">
        <v>40</v>
      </c>
      <c r="B21" s="14">
        <f>SUM(B15:B20)</f>
        <v>251</v>
      </c>
      <c r="C21" s="14">
        <f>SUM(C15:C20)</f>
        <v>181</v>
      </c>
      <c r="D21" s="14">
        <f t="shared" ref="D21:M21" si="3">SUM(D15:D20)</f>
        <v>181</v>
      </c>
      <c r="E21" s="14">
        <f t="shared" si="3"/>
        <v>181</v>
      </c>
      <c r="F21" s="14">
        <f t="shared" si="3"/>
        <v>181</v>
      </c>
      <c r="G21" s="14">
        <f t="shared" si="3"/>
        <v>181</v>
      </c>
      <c r="H21" s="14">
        <f t="shared" si="3"/>
        <v>181</v>
      </c>
      <c r="I21" s="14">
        <f t="shared" si="3"/>
        <v>181</v>
      </c>
      <c r="J21" s="14">
        <f t="shared" si="3"/>
        <v>181</v>
      </c>
      <c r="K21" s="14">
        <f t="shared" si="3"/>
        <v>181</v>
      </c>
      <c r="L21" s="14">
        <f t="shared" si="3"/>
        <v>181</v>
      </c>
      <c r="M21" s="14">
        <f t="shared" si="3"/>
        <v>181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251</v>
      </c>
      <c r="C23" s="14">
        <f>C21</f>
        <v>181</v>
      </c>
      <c r="D23" s="14">
        <f t="shared" ref="D23:M23" si="4">D21</f>
        <v>181</v>
      </c>
      <c r="E23" s="14">
        <f t="shared" si="4"/>
        <v>181</v>
      </c>
      <c r="F23" s="14">
        <f t="shared" si="4"/>
        <v>181</v>
      </c>
      <c r="G23" s="14">
        <f t="shared" si="4"/>
        <v>181</v>
      </c>
      <c r="H23" s="14">
        <f t="shared" si="4"/>
        <v>181</v>
      </c>
      <c r="I23" s="14">
        <f t="shared" si="4"/>
        <v>181</v>
      </c>
      <c r="J23" s="14">
        <f t="shared" si="4"/>
        <v>181</v>
      </c>
      <c r="K23" s="14">
        <f t="shared" si="4"/>
        <v>181</v>
      </c>
      <c r="L23" s="14">
        <f t="shared" si="4"/>
        <v>181</v>
      </c>
      <c r="M23" s="14">
        <f t="shared" si="4"/>
        <v>181</v>
      </c>
      <c r="N23" s="6">
        <f>SUM(B23:M23)</f>
        <v>2242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2840</v>
      </c>
      <c r="C25" s="14">
        <f>C11</f>
        <v>949</v>
      </c>
      <c r="D25" s="14">
        <f t="shared" ref="D25:M25" si="5">D11</f>
        <v>1368</v>
      </c>
      <c r="E25" s="14">
        <f t="shared" si="5"/>
        <v>1907</v>
      </c>
      <c r="F25" s="14">
        <f t="shared" si="5"/>
        <v>2446</v>
      </c>
      <c r="G25" s="14">
        <f t="shared" si="5"/>
        <v>2985</v>
      </c>
      <c r="H25" s="14">
        <f t="shared" si="5"/>
        <v>3524</v>
      </c>
      <c r="I25" s="14">
        <f t="shared" si="5"/>
        <v>4063</v>
      </c>
      <c r="J25" s="14">
        <f t="shared" si="5"/>
        <v>4602</v>
      </c>
      <c r="K25" s="14">
        <f t="shared" si="5"/>
        <v>5141</v>
      </c>
      <c r="L25" s="14">
        <f t="shared" si="5"/>
        <v>5680</v>
      </c>
      <c r="M25" s="14">
        <f t="shared" si="5"/>
        <v>8969</v>
      </c>
      <c r="N25" s="5"/>
    </row>
    <row r="26" spans="1:14" x14ac:dyDescent="0.3">
      <c r="A26" s="5" t="s">
        <v>111</v>
      </c>
      <c r="B26" s="14">
        <f>B23</f>
        <v>251</v>
      </c>
      <c r="C26" s="14">
        <f>C23</f>
        <v>181</v>
      </c>
      <c r="D26" s="14">
        <f t="shared" ref="D26:M26" si="6">D23</f>
        <v>181</v>
      </c>
      <c r="E26" s="14">
        <f t="shared" si="6"/>
        <v>181</v>
      </c>
      <c r="F26" s="14">
        <f t="shared" si="6"/>
        <v>181</v>
      </c>
      <c r="G26" s="14">
        <f t="shared" si="6"/>
        <v>181</v>
      </c>
      <c r="H26" s="14">
        <f t="shared" si="6"/>
        <v>181</v>
      </c>
      <c r="I26" s="14">
        <f t="shared" si="6"/>
        <v>181</v>
      </c>
      <c r="J26" s="14">
        <f t="shared" si="6"/>
        <v>181</v>
      </c>
      <c r="K26" s="14">
        <f t="shared" si="6"/>
        <v>181</v>
      </c>
      <c r="L26" s="14">
        <f t="shared" si="6"/>
        <v>181</v>
      </c>
      <c r="M26" s="14">
        <f t="shared" si="6"/>
        <v>181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2589</v>
      </c>
      <c r="C28" s="14">
        <f>C25-C26</f>
        <v>768</v>
      </c>
      <c r="D28" s="14">
        <f t="shared" ref="D28:M28" si="7">D25-D26</f>
        <v>1187</v>
      </c>
      <c r="E28" s="14">
        <f t="shared" si="7"/>
        <v>1726</v>
      </c>
      <c r="F28" s="14">
        <f t="shared" si="7"/>
        <v>2265</v>
      </c>
      <c r="G28" s="14">
        <f t="shared" si="7"/>
        <v>2804</v>
      </c>
      <c r="H28" s="14">
        <f t="shared" si="7"/>
        <v>3343</v>
      </c>
      <c r="I28" s="14">
        <f t="shared" si="7"/>
        <v>3882</v>
      </c>
      <c r="J28" s="14">
        <f t="shared" si="7"/>
        <v>4421</v>
      </c>
      <c r="K28" s="14">
        <f t="shared" si="7"/>
        <v>4960</v>
      </c>
      <c r="L28" s="14">
        <f t="shared" si="7"/>
        <v>5499</v>
      </c>
      <c r="M28" s="14">
        <f t="shared" si="7"/>
        <v>8788</v>
      </c>
      <c r="N28" s="5"/>
    </row>
    <row r="29" spans="1:14" x14ac:dyDescent="0.3">
      <c r="A29" s="5" t="s">
        <v>113</v>
      </c>
      <c r="B29" s="14">
        <v>2240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349</v>
      </c>
      <c r="C30" s="14">
        <f>C28</f>
        <v>768</v>
      </c>
      <c r="D30" s="14">
        <f t="shared" ref="D30:M30" si="8">D28</f>
        <v>1187</v>
      </c>
      <c r="E30" s="14">
        <f t="shared" si="8"/>
        <v>1726</v>
      </c>
      <c r="F30" s="14">
        <f t="shared" si="8"/>
        <v>2265</v>
      </c>
      <c r="G30" s="14">
        <f t="shared" si="8"/>
        <v>2804</v>
      </c>
      <c r="H30" s="14">
        <f t="shared" si="8"/>
        <v>3343</v>
      </c>
      <c r="I30" s="14">
        <f t="shared" si="8"/>
        <v>3882</v>
      </c>
      <c r="J30" s="14">
        <f t="shared" si="8"/>
        <v>4421</v>
      </c>
      <c r="K30" s="14">
        <f t="shared" si="8"/>
        <v>4960</v>
      </c>
      <c r="L30" s="14">
        <f t="shared" si="8"/>
        <v>5499</v>
      </c>
      <c r="M30" s="15">
        <f t="shared" si="8"/>
        <v>8788</v>
      </c>
      <c r="N30" s="5"/>
    </row>
    <row r="31" spans="1:14" ht="27.6" x14ac:dyDescent="0.3">
      <c r="A31" s="33" t="s">
        <v>126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M32" s="5" t="s">
        <v>118</v>
      </c>
      <c r="N32" s="6">
        <f>N7-N23</f>
        <v>8788</v>
      </c>
    </row>
    <row r="33" spans="13:14" x14ac:dyDescent="0.3">
      <c r="M33" s="5" t="s">
        <v>42</v>
      </c>
      <c r="N33" s="28">
        <v>0.12</v>
      </c>
    </row>
    <row r="34" spans="13:14" x14ac:dyDescent="0.3">
      <c r="M34" s="30" t="s">
        <v>44</v>
      </c>
      <c r="N34" s="31">
        <f>N32-(N32*N33)</f>
        <v>7733.4400000000005</v>
      </c>
    </row>
    <row r="35" spans="13:14" x14ac:dyDescent="0.3">
      <c r="M35" s="1"/>
      <c r="N35" s="1"/>
    </row>
    <row r="36" spans="13:14" x14ac:dyDescent="0.3">
      <c r="M36" s="1"/>
      <c r="N36" s="1"/>
    </row>
    <row r="37" spans="13:14" x14ac:dyDescent="0.3">
      <c r="M37" s="1"/>
      <c r="N37" s="1"/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B662-ED6E-4407-BF2F-BAC7BB8BB208}">
  <dimension ref="A1:N34"/>
  <sheetViews>
    <sheetView topLeftCell="A10" workbookViewId="0">
      <selection activeCell="A32" sqref="A32"/>
    </sheetView>
  </sheetViews>
  <sheetFormatPr defaultRowHeight="14.4" x14ac:dyDescent="0.3"/>
  <cols>
    <col min="1" max="1" width="32.33203125" bestFit="1" customWidth="1"/>
    <col min="2" max="14" width="12.33203125" bestFit="1" customWidth="1"/>
  </cols>
  <sheetData>
    <row r="1" spans="1:14" ht="34.799999999999997" customHeight="1" x14ac:dyDescent="0.3">
      <c r="A1" s="72" t="s">
        <v>120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123</v>
      </c>
    </row>
    <row r="3" spans="1:14" x14ac:dyDescent="0.3">
      <c r="A3" s="7" t="s">
        <v>104</v>
      </c>
      <c r="B3" s="14">
        <f>'Cash Flow Forecast Y1'!M30</f>
        <v>8788</v>
      </c>
      <c r="C3" s="14">
        <f>B30</f>
        <v>9556</v>
      </c>
      <c r="D3" s="14">
        <f>C30</f>
        <v>10394</v>
      </c>
      <c r="E3" s="14">
        <f t="shared" ref="E3:M3" si="0">D30</f>
        <v>11232</v>
      </c>
      <c r="F3" s="14">
        <f t="shared" si="0"/>
        <v>12310</v>
      </c>
      <c r="G3" s="14">
        <f t="shared" si="0"/>
        <v>13388</v>
      </c>
      <c r="H3" s="14">
        <f t="shared" si="0"/>
        <v>14466</v>
      </c>
      <c r="I3" s="14">
        <f t="shared" si="0"/>
        <v>15544</v>
      </c>
      <c r="J3" s="14">
        <f t="shared" si="0"/>
        <v>16622</v>
      </c>
      <c r="K3" s="14">
        <f t="shared" si="0"/>
        <v>17700</v>
      </c>
      <c r="L3" s="14">
        <f t="shared" si="0"/>
        <v>18778</v>
      </c>
      <c r="M3" s="14">
        <f t="shared" si="0"/>
        <v>19856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0</v>
      </c>
    </row>
    <row r="7" spans="1:14" x14ac:dyDescent="0.3">
      <c r="A7" s="5" t="s">
        <v>106</v>
      </c>
      <c r="B7" s="14">
        <v>1200</v>
      </c>
      <c r="C7" s="14">
        <v>1200</v>
      </c>
      <c r="D7" s="14">
        <v>1200</v>
      </c>
      <c r="E7" s="14">
        <v>1440</v>
      </c>
      <c r="F7" s="14">
        <v>1440</v>
      </c>
      <c r="G7" s="14">
        <v>1440</v>
      </c>
      <c r="H7" s="14">
        <v>1440</v>
      </c>
      <c r="I7" s="14">
        <v>1440</v>
      </c>
      <c r="J7" s="14">
        <v>1440</v>
      </c>
      <c r="K7" s="14">
        <v>1440</v>
      </c>
      <c r="L7" s="14">
        <v>1440</v>
      </c>
      <c r="M7" s="14">
        <v>4190</v>
      </c>
      <c r="N7" s="6">
        <f>SUM(B7:M7)</f>
        <v>19310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1200</v>
      </c>
      <c r="C9" s="14">
        <f>SUM(C6+C7)</f>
        <v>1200</v>
      </c>
      <c r="D9" s="14">
        <f t="shared" ref="D9:M9" si="1">SUM(D6+D7)</f>
        <v>1200</v>
      </c>
      <c r="E9" s="14">
        <f t="shared" si="1"/>
        <v>1440</v>
      </c>
      <c r="F9" s="14">
        <f t="shared" si="1"/>
        <v>1440</v>
      </c>
      <c r="G9" s="14">
        <f t="shared" si="1"/>
        <v>1440</v>
      </c>
      <c r="H9" s="14">
        <f t="shared" si="1"/>
        <v>1440</v>
      </c>
      <c r="I9" s="14">
        <f t="shared" si="1"/>
        <v>1440</v>
      </c>
      <c r="J9" s="14">
        <f t="shared" si="1"/>
        <v>1440</v>
      </c>
      <c r="K9" s="14">
        <f t="shared" si="1"/>
        <v>1440</v>
      </c>
      <c r="L9" s="14">
        <f t="shared" si="1"/>
        <v>1440</v>
      </c>
      <c r="M9" s="14">
        <f t="shared" si="1"/>
        <v>4190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9988</v>
      </c>
      <c r="C11" s="14">
        <f>SUM(C3+C9)</f>
        <v>10756</v>
      </c>
      <c r="D11" s="14">
        <f t="shared" ref="D11:M11" si="2">SUM(D3+D9)</f>
        <v>11594</v>
      </c>
      <c r="E11" s="14">
        <f t="shared" si="2"/>
        <v>12672</v>
      </c>
      <c r="F11" s="14">
        <f t="shared" si="2"/>
        <v>13750</v>
      </c>
      <c r="G11" s="14">
        <f t="shared" si="2"/>
        <v>14828</v>
      </c>
      <c r="H11" s="14">
        <f t="shared" si="2"/>
        <v>15906</v>
      </c>
      <c r="I11" s="14">
        <f t="shared" si="2"/>
        <v>16984</v>
      </c>
      <c r="J11" s="14">
        <f t="shared" si="2"/>
        <v>18062</v>
      </c>
      <c r="K11" s="14">
        <f t="shared" si="2"/>
        <v>19140</v>
      </c>
      <c r="L11" s="14">
        <f t="shared" si="2"/>
        <v>20218</v>
      </c>
      <c r="M11" s="14">
        <f t="shared" si="2"/>
        <v>24046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80</v>
      </c>
      <c r="C16" s="14">
        <v>80</v>
      </c>
      <c r="D16" s="14">
        <v>80</v>
      </c>
      <c r="E16" s="14">
        <v>80</v>
      </c>
      <c r="F16" s="14">
        <v>80</v>
      </c>
      <c r="G16" s="14">
        <v>80</v>
      </c>
      <c r="H16" s="14">
        <v>80</v>
      </c>
      <c r="I16" s="14">
        <v>80</v>
      </c>
      <c r="J16" s="14">
        <v>80</v>
      </c>
      <c r="K16" s="14">
        <v>80</v>
      </c>
      <c r="L16" s="14">
        <v>80</v>
      </c>
      <c r="M16" s="14">
        <v>80</v>
      </c>
      <c r="N16" s="5"/>
    </row>
    <row r="17" spans="1:14" x14ac:dyDescent="0.3">
      <c r="A17" s="5" t="s">
        <v>13</v>
      </c>
      <c r="B17" s="14">
        <v>42</v>
      </c>
      <c r="C17" s="14">
        <v>42</v>
      </c>
      <c r="D17" s="14">
        <v>42</v>
      </c>
      <c r="E17" s="14">
        <v>42</v>
      </c>
      <c r="F17" s="14">
        <v>42</v>
      </c>
      <c r="G17" s="14">
        <v>42</v>
      </c>
      <c r="H17" s="14">
        <v>42</v>
      </c>
      <c r="I17" s="14">
        <v>42</v>
      </c>
      <c r="J17" s="14">
        <v>42</v>
      </c>
      <c r="K17" s="14">
        <v>42</v>
      </c>
      <c r="L17" s="14">
        <v>42</v>
      </c>
      <c r="M17" s="14">
        <v>42</v>
      </c>
      <c r="N17" s="5"/>
    </row>
    <row r="18" spans="1:14" x14ac:dyDescent="0.3">
      <c r="A18" s="5" t="s">
        <v>38</v>
      </c>
      <c r="B18" s="14">
        <v>120</v>
      </c>
      <c r="C18" s="14">
        <v>120</v>
      </c>
      <c r="D18" s="14">
        <v>120</v>
      </c>
      <c r="E18" s="14">
        <v>120</v>
      </c>
      <c r="F18" s="14">
        <v>120</v>
      </c>
      <c r="G18" s="14">
        <v>120</v>
      </c>
      <c r="H18" s="14">
        <v>120</v>
      </c>
      <c r="I18" s="14">
        <v>120</v>
      </c>
      <c r="J18" s="14">
        <v>120</v>
      </c>
      <c r="K18" s="14">
        <v>120</v>
      </c>
      <c r="L18" s="14">
        <v>120</v>
      </c>
      <c r="M18" s="14">
        <v>120</v>
      </c>
      <c r="N18" s="5"/>
    </row>
    <row r="19" spans="1:14" x14ac:dyDescent="0.3">
      <c r="A19" s="5" t="s">
        <v>49</v>
      </c>
      <c r="B19" s="14">
        <v>120</v>
      </c>
      <c r="C19" s="14">
        <v>120</v>
      </c>
      <c r="D19" s="14">
        <v>120</v>
      </c>
      <c r="E19" s="14">
        <v>120</v>
      </c>
      <c r="F19" s="14">
        <v>120</v>
      </c>
      <c r="G19" s="14">
        <v>120</v>
      </c>
      <c r="H19" s="14">
        <v>120</v>
      </c>
      <c r="I19" s="14">
        <v>120</v>
      </c>
      <c r="J19" s="14">
        <v>120</v>
      </c>
      <c r="K19" s="14">
        <v>120</v>
      </c>
      <c r="L19" s="14">
        <v>120</v>
      </c>
      <c r="M19" s="14">
        <v>120</v>
      </c>
      <c r="N19" s="5"/>
    </row>
    <row r="20" spans="1:14" x14ac:dyDescent="0.3">
      <c r="A20" s="5" t="s">
        <v>14</v>
      </c>
      <c r="B20" s="14">
        <v>0</v>
      </c>
      <c r="C20" s="14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5"/>
    </row>
    <row r="21" spans="1:14" x14ac:dyDescent="0.3">
      <c r="A21" s="29" t="s">
        <v>40</v>
      </c>
      <c r="B21" s="14">
        <f>SUM(B15:B20)</f>
        <v>432</v>
      </c>
      <c r="C21" s="14">
        <f>SUM(C15:C20)</f>
        <v>362</v>
      </c>
      <c r="D21" s="14">
        <f t="shared" ref="D21:M21" si="3">SUM(D15:D20)</f>
        <v>362</v>
      </c>
      <c r="E21" s="14">
        <f t="shared" si="3"/>
        <v>362</v>
      </c>
      <c r="F21" s="14">
        <f t="shared" si="3"/>
        <v>362</v>
      </c>
      <c r="G21" s="14">
        <f t="shared" si="3"/>
        <v>362</v>
      </c>
      <c r="H21" s="14">
        <f t="shared" si="3"/>
        <v>362</v>
      </c>
      <c r="I21" s="14">
        <f t="shared" si="3"/>
        <v>362</v>
      </c>
      <c r="J21" s="14">
        <f t="shared" si="3"/>
        <v>362</v>
      </c>
      <c r="K21" s="14">
        <f t="shared" si="3"/>
        <v>362</v>
      </c>
      <c r="L21" s="14">
        <f t="shared" si="3"/>
        <v>362</v>
      </c>
      <c r="M21" s="14">
        <f t="shared" si="3"/>
        <v>362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432</v>
      </c>
      <c r="C23" s="14">
        <f>C21</f>
        <v>362</v>
      </c>
      <c r="D23" s="14">
        <f t="shared" ref="D23:M23" si="4">D21</f>
        <v>362</v>
      </c>
      <c r="E23" s="14">
        <f t="shared" si="4"/>
        <v>362</v>
      </c>
      <c r="F23" s="14">
        <f t="shared" si="4"/>
        <v>362</v>
      </c>
      <c r="G23" s="14">
        <f t="shared" si="4"/>
        <v>362</v>
      </c>
      <c r="H23" s="14">
        <f t="shared" si="4"/>
        <v>362</v>
      </c>
      <c r="I23" s="14">
        <f t="shared" si="4"/>
        <v>362</v>
      </c>
      <c r="J23" s="14">
        <f t="shared" si="4"/>
        <v>362</v>
      </c>
      <c r="K23" s="14">
        <f t="shared" si="4"/>
        <v>362</v>
      </c>
      <c r="L23" s="14">
        <f t="shared" si="4"/>
        <v>362</v>
      </c>
      <c r="M23" s="14">
        <f t="shared" si="4"/>
        <v>362</v>
      </c>
      <c r="N23" s="6">
        <f>SUM(B23:M23)</f>
        <v>4414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9988</v>
      </c>
      <c r="C25" s="14">
        <f>C11</f>
        <v>10756</v>
      </c>
      <c r="D25" s="14">
        <f t="shared" ref="D25:M25" si="5">D11</f>
        <v>11594</v>
      </c>
      <c r="E25" s="14">
        <f t="shared" si="5"/>
        <v>12672</v>
      </c>
      <c r="F25" s="14">
        <f t="shared" si="5"/>
        <v>13750</v>
      </c>
      <c r="G25" s="14">
        <f t="shared" si="5"/>
        <v>14828</v>
      </c>
      <c r="H25" s="14">
        <f t="shared" si="5"/>
        <v>15906</v>
      </c>
      <c r="I25" s="14">
        <f t="shared" si="5"/>
        <v>16984</v>
      </c>
      <c r="J25" s="14">
        <f t="shared" si="5"/>
        <v>18062</v>
      </c>
      <c r="K25" s="14">
        <f t="shared" si="5"/>
        <v>19140</v>
      </c>
      <c r="L25" s="14">
        <f t="shared" si="5"/>
        <v>20218</v>
      </c>
      <c r="M25" s="14">
        <f t="shared" si="5"/>
        <v>24046</v>
      </c>
      <c r="N25" s="5"/>
    </row>
    <row r="26" spans="1:14" x14ac:dyDescent="0.3">
      <c r="A26" s="5" t="s">
        <v>111</v>
      </c>
      <c r="B26" s="14">
        <f>B23</f>
        <v>432</v>
      </c>
      <c r="C26" s="14">
        <f>C23</f>
        <v>362</v>
      </c>
      <c r="D26" s="14">
        <f t="shared" ref="D26:M26" si="6">D23</f>
        <v>362</v>
      </c>
      <c r="E26" s="14">
        <f t="shared" si="6"/>
        <v>362</v>
      </c>
      <c r="F26" s="14">
        <f t="shared" si="6"/>
        <v>362</v>
      </c>
      <c r="G26" s="14">
        <f t="shared" si="6"/>
        <v>362</v>
      </c>
      <c r="H26" s="14">
        <f t="shared" si="6"/>
        <v>362</v>
      </c>
      <c r="I26" s="14">
        <f t="shared" si="6"/>
        <v>362</v>
      </c>
      <c r="J26" s="14">
        <f t="shared" si="6"/>
        <v>362</v>
      </c>
      <c r="K26" s="14">
        <f t="shared" si="6"/>
        <v>362</v>
      </c>
      <c r="L26" s="14">
        <f t="shared" si="6"/>
        <v>362</v>
      </c>
      <c r="M26" s="14">
        <f t="shared" si="6"/>
        <v>362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9556</v>
      </c>
      <c r="C28" s="14">
        <f>C25-C26</f>
        <v>10394</v>
      </c>
      <c r="D28" s="14">
        <f t="shared" ref="D28:M28" si="7">D25-D26</f>
        <v>11232</v>
      </c>
      <c r="E28" s="14">
        <f t="shared" si="7"/>
        <v>12310</v>
      </c>
      <c r="F28" s="14">
        <f t="shared" si="7"/>
        <v>13388</v>
      </c>
      <c r="G28" s="14">
        <f t="shared" si="7"/>
        <v>14466</v>
      </c>
      <c r="H28" s="14">
        <f t="shared" si="7"/>
        <v>15544</v>
      </c>
      <c r="I28" s="14">
        <f t="shared" si="7"/>
        <v>16622</v>
      </c>
      <c r="J28" s="14">
        <f t="shared" si="7"/>
        <v>17700</v>
      </c>
      <c r="K28" s="14">
        <f t="shared" si="7"/>
        <v>18778</v>
      </c>
      <c r="L28" s="14">
        <f t="shared" si="7"/>
        <v>19856</v>
      </c>
      <c r="M28" s="14">
        <f t="shared" si="7"/>
        <v>23684</v>
      </c>
      <c r="N28" s="5"/>
    </row>
    <row r="29" spans="1:14" x14ac:dyDescent="0.3">
      <c r="A29" s="5" t="s">
        <v>113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9556</v>
      </c>
      <c r="C30" s="14">
        <f t="shared" ref="C30:M30" si="8">C28-C29</f>
        <v>10394</v>
      </c>
      <c r="D30" s="14">
        <f t="shared" si="8"/>
        <v>11232</v>
      </c>
      <c r="E30" s="14">
        <f t="shared" si="8"/>
        <v>12310</v>
      </c>
      <c r="F30" s="14">
        <f t="shared" si="8"/>
        <v>13388</v>
      </c>
      <c r="G30" s="14">
        <f t="shared" si="8"/>
        <v>14466</v>
      </c>
      <c r="H30" s="14">
        <f t="shared" si="8"/>
        <v>15544</v>
      </c>
      <c r="I30" s="14">
        <f t="shared" si="8"/>
        <v>16622</v>
      </c>
      <c r="J30" s="14">
        <f t="shared" si="8"/>
        <v>17700</v>
      </c>
      <c r="K30" s="14">
        <f t="shared" si="8"/>
        <v>18778</v>
      </c>
      <c r="L30" s="14">
        <f t="shared" si="8"/>
        <v>19856</v>
      </c>
      <c r="M30" s="15">
        <f t="shared" si="8"/>
        <v>23684</v>
      </c>
      <c r="N30" s="5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A32" s="32" t="s">
        <v>121</v>
      </c>
      <c r="M32" s="5" t="s">
        <v>118</v>
      </c>
      <c r="N32" s="6">
        <f>N7-N23</f>
        <v>14896</v>
      </c>
    </row>
    <row r="33" spans="13:14" x14ac:dyDescent="0.3">
      <c r="M33" s="5" t="s">
        <v>42</v>
      </c>
      <c r="N33" s="28">
        <v>0.12</v>
      </c>
    </row>
    <row r="34" spans="13:14" x14ac:dyDescent="0.3">
      <c r="M34" s="30" t="s">
        <v>44</v>
      </c>
      <c r="N34" s="31">
        <f>N32-(N32*N33)</f>
        <v>13108.48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98BB-55F9-4CFA-B431-440E8AC01F27}">
  <dimension ref="A1:N34"/>
  <sheetViews>
    <sheetView topLeftCell="A23" workbookViewId="0">
      <selection activeCell="F11" sqref="F11"/>
    </sheetView>
  </sheetViews>
  <sheetFormatPr defaultRowHeight="14.4" x14ac:dyDescent="0.3"/>
  <cols>
    <col min="1" max="1" width="32.33203125" bestFit="1" customWidth="1"/>
    <col min="2" max="14" width="12.33203125" bestFit="1" customWidth="1"/>
  </cols>
  <sheetData>
    <row r="1" spans="1:14" ht="30" customHeight="1" x14ac:dyDescent="0.3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124</v>
      </c>
    </row>
    <row r="3" spans="1:14" x14ac:dyDescent="0.3">
      <c r="A3" s="7" t="s">
        <v>104</v>
      </c>
      <c r="B3" s="14">
        <f>'Cash Flow Forecast Y2'!M30</f>
        <v>23684</v>
      </c>
      <c r="C3" s="14">
        <f>B30</f>
        <v>24571</v>
      </c>
      <c r="D3" s="14">
        <f>C30</f>
        <v>25528</v>
      </c>
      <c r="E3" s="14">
        <f t="shared" ref="E3:M3" si="0">D30</f>
        <v>26485</v>
      </c>
      <c r="F3" s="14">
        <f t="shared" si="0"/>
        <v>27742</v>
      </c>
      <c r="G3" s="14">
        <f t="shared" si="0"/>
        <v>28999</v>
      </c>
      <c r="H3" s="14">
        <f t="shared" si="0"/>
        <v>30256</v>
      </c>
      <c r="I3" s="14">
        <f t="shared" si="0"/>
        <v>31513</v>
      </c>
      <c r="J3" s="14">
        <f t="shared" si="0"/>
        <v>32770</v>
      </c>
      <c r="K3" s="14">
        <f t="shared" si="0"/>
        <v>34027</v>
      </c>
      <c r="L3" s="14">
        <f t="shared" si="0"/>
        <v>35284</v>
      </c>
      <c r="M3" s="14">
        <f t="shared" si="0"/>
        <v>36541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0</v>
      </c>
    </row>
    <row r="7" spans="1:14" x14ac:dyDescent="0.3">
      <c r="A7" s="5" t="s">
        <v>106</v>
      </c>
      <c r="B7" s="14">
        <v>1800</v>
      </c>
      <c r="C7" s="14">
        <v>1800</v>
      </c>
      <c r="D7" s="14">
        <v>1800</v>
      </c>
      <c r="E7" s="14">
        <v>2160</v>
      </c>
      <c r="F7" s="14">
        <v>2160</v>
      </c>
      <c r="G7" s="14">
        <v>2160</v>
      </c>
      <c r="H7" s="14">
        <v>2160</v>
      </c>
      <c r="I7" s="14">
        <v>2160</v>
      </c>
      <c r="J7" s="14">
        <v>2160</v>
      </c>
      <c r="K7" s="14">
        <v>2160</v>
      </c>
      <c r="L7" s="14">
        <v>2160</v>
      </c>
      <c r="M7" s="14">
        <v>7660</v>
      </c>
      <c r="N7" s="6">
        <f>SUM(B7:M7)</f>
        <v>30340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1800</v>
      </c>
      <c r="C9" s="14">
        <f>SUM(C6+C7)</f>
        <v>1800</v>
      </c>
      <c r="D9" s="14">
        <f t="shared" ref="D9:M9" si="1">SUM(D6+D7)</f>
        <v>1800</v>
      </c>
      <c r="E9" s="14">
        <f t="shared" si="1"/>
        <v>2160</v>
      </c>
      <c r="F9" s="14">
        <f t="shared" si="1"/>
        <v>2160</v>
      </c>
      <c r="G9" s="14">
        <f t="shared" si="1"/>
        <v>2160</v>
      </c>
      <c r="H9" s="14">
        <f t="shared" si="1"/>
        <v>2160</v>
      </c>
      <c r="I9" s="14">
        <f t="shared" si="1"/>
        <v>2160</v>
      </c>
      <c r="J9" s="14">
        <f t="shared" si="1"/>
        <v>2160</v>
      </c>
      <c r="K9" s="14">
        <f t="shared" si="1"/>
        <v>2160</v>
      </c>
      <c r="L9" s="14">
        <f t="shared" si="1"/>
        <v>2160</v>
      </c>
      <c r="M9" s="14">
        <f t="shared" si="1"/>
        <v>7660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25484</v>
      </c>
      <c r="C11" s="14">
        <f>SUM(C3+C9)</f>
        <v>26371</v>
      </c>
      <c r="D11" s="14">
        <f t="shared" ref="D11:M11" si="2">SUM(D3+D9)</f>
        <v>27328</v>
      </c>
      <c r="E11" s="14">
        <f t="shared" si="2"/>
        <v>28645</v>
      </c>
      <c r="F11" s="14">
        <f t="shared" si="2"/>
        <v>29902</v>
      </c>
      <c r="G11" s="14">
        <f t="shared" si="2"/>
        <v>31159</v>
      </c>
      <c r="H11" s="14">
        <f t="shared" si="2"/>
        <v>32416</v>
      </c>
      <c r="I11" s="14">
        <f t="shared" si="2"/>
        <v>33673</v>
      </c>
      <c r="J11" s="14">
        <f t="shared" si="2"/>
        <v>34930</v>
      </c>
      <c r="K11" s="14">
        <f t="shared" si="2"/>
        <v>36187</v>
      </c>
      <c r="L11" s="14">
        <f t="shared" si="2"/>
        <v>37444</v>
      </c>
      <c r="M11" s="14">
        <f t="shared" si="2"/>
        <v>44201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120</v>
      </c>
      <c r="C16" s="14">
        <v>120</v>
      </c>
      <c r="D16" s="14">
        <v>120</v>
      </c>
      <c r="E16" s="14">
        <v>120</v>
      </c>
      <c r="F16" s="14">
        <v>120</v>
      </c>
      <c r="G16" s="14">
        <v>120</v>
      </c>
      <c r="H16" s="14">
        <v>120</v>
      </c>
      <c r="I16" s="14">
        <v>120</v>
      </c>
      <c r="J16" s="14">
        <v>120</v>
      </c>
      <c r="K16" s="14">
        <v>120</v>
      </c>
      <c r="L16" s="14">
        <v>120</v>
      </c>
      <c r="M16" s="14">
        <v>120</v>
      </c>
      <c r="N16" s="5"/>
    </row>
    <row r="17" spans="1:14" x14ac:dyDescent="0.3">
      <c r="A17" s="5" t="s">
        <v>13</v>
      </c>
      <c r="B17" s="14">
        <v>63</v>
      </c>
      <c r="C17" s="14">
        <v>63</v>
      </c>
      <c r="D17" s="14">
        <v>63</v>
      </c>
      <c r="E17" s="14">
        <v>63</v>
      </c>
      <c r="F17" s="14">
        <v>63</v>
      </c>
      <c r="G17" s="14">
        <v>63</v>
      </c>
      <c r="H17" s="14">
        <v>63</v>
      </c>
      <c r="I17" s="14">
        <v>63</v>
      </c>
      <c r="J17" s="14">
        <v>63</v>
      </c>
      <c r="K17" s="14">
        <v>63</v>
      </c>
      <c r="L17" s="14">
        <v>63</v>
      </c>
      <c r="M17" s="14">
        <v>63</v>
      </c>
      <c r="N17" s="5"/>
    </row>
    <row r="18" spans="1:14" x14ac:dyDescent="0.3">
      <c r="A18" s="5" t="s">
        <v>38</v>
      </c>
      <c r="B18" s="14">
        <v>180</v>
      </c>
      <c r="C18" s="14">
        <v>180</v>
      </c>
      <c r="D18" s="14">
        <v>180</v>
      </c>
      <c r="E18" s="14">
        <v>180</v>
      </c>
      <c r="F18" s="14">
        <v>180</v>
      </c>
      <c r="G18" s="14">
        <v>180</v>
      </c>
      <c r="H18" s="14">
        <v>180</v>
      </c>
      <c r="I18" s="14">
        <v>180</v>
      </c>
      <c r="J18" s="14">
        <v>180</v>
      </c>
      <c r="K18" s="14">
        <v>180</v>
      </c>
      <c r="L18" s="14">
        <v>180</v>
      </c>
      <c r="M18" s="14">
        <v>180</v>
      </c>
      <c r="N18" s="5"/>
    </row>
    <row r="19" spans="1:14" x14ac:dyDescent="0.3">
      <c r="A19" s="5" t="s">
        <v>49</v>
      </c>
      <c r="B19" s="14">
        <v>180</v>
      </c>
      <c r="C19" s="14">
        <v>180</v>
      </c>
      <c r="D19" s="14">
        <v>180</v>
      </c>
      <c r="E19" s="14">
        <v>180</v>
      </c>
      <c r="F19" s="14">
        <v>180</v>
      </c>
      <c r="G19" s="14">
        <v>180</v>
      </c>
      <c r="H19" s="14">
        <v>180</v>
      </c>
      <c r="I19" s="14">
        <v>180</v>
      </c>
      <c r="J19" s="14">
        <v>180</v>
      </c>
      <c r="K19" s="14">
        <v>180</v>
      </c>
      <c r="L19" s="14">
        <v>180</v>
      </c>
      <c r="M19" s="14">
        <v>180</v>
      </c>
      <c r="N19" s="5"/>
    </row>
    <row r="20" spans="1:14" x14ac:dyDescent="0.3">
      <c r="A20" s="5" t="s">
        <v>14</v>
      </c>
      <c r="B20" s="14">
        <v>300</v>
      </c>
      <c r="C20" s="14">
        <v>300</v>
      </c>
      <c r="D20" s="14">
        <v>300</v>
      </c>
      <c r="E20" s="14">
        <v>360</v>
      </c>
      <c r="F20" s="14">
        <v>360</v>
      </c>
      <c r="G20" s="14">
        <v>360</v>
      </c>
      <c r="H20" s="14">
        <v>360</v>
      </c>
      <c r="I20" s="14">
        <v>360</v>
      </c>
      <c r="J20" s="14">
        <v>360</v>
      </c>
      <c r="K20" s="14">
        <v>360</v>
      </c>
      <c r="L20" s="14">
        <v>360</v>
      </c>
      <c r="M20" s="14">
        <v>1735</v>
      </c>
      <c r="N20" s="5"/>
    </row>
    <row r="21" spans="1:14" x14ac:dyDescent="0.3">
      <c r="A21" s="29" t="s">
        <v>40</v>
      </c>
      <c r="B21" s="14">
        <f>SUM(B15:B20)</f>
        <v>913</v>
      </c>
      <c r="C21" s="14">
        <f>SUM(C15:C20)</f>
        <v>843</v>
      </c>
      <c r="D21" s="14">
        <f t="shared" ref="D21:M21" si="3">SUM(D15:D20)</f>
        <v>843</v>
      </c>
      <c r="E21" s="14">
        <f t="shared" si="3"/>
        <v>903</v>
      </c>
      <c r="F21" s="14">
        <f t="shared" si="3"/>
        <v>903</v>
      </c>
      <c r="G21" s="14">
        <f t="shared" si="3"/>
        <v>903</v>
      </c>
      <c r="H21" s="14">
        <f t="shared" si="3"/>
        <v>903</v>
      </c>
      <c r="I21" s="14">
        <f t="shared" si="3"/>
        <v>903</v>
      </c>
      <c r="J21" s="14">
        <f t="shared" si="3"/>
        <v>903</v>
      </c>
      <c r="K21" s="14">
        <f t="shared" si="3"/>
        <v>903</v>
      </c>
      <c r="L21" s="14">
        <f t="shared" si="3"/>
        <v>903</v>
      </c>
      <c r="M21" s="14">
        <f t="shared" si="3"/>
        <v>2278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913</v>
      </c>
      <c r="C23" s="14">
        <f>C21</f>
        <v>843</v>
      </c>
      <c r="D23" s="14">
        <f t="shared" ref="D23:M23" si="4">D21</f>
        <v>843</v>
      </c>
      <c r="E23" s="14">
        <f t="shared" si="4"/>
        <v>903</v>
      </c>
      <c r="F23" s="14">
        <f t="shared" si="4"/>
        <v>903</v>
      </c>
      <c r="G23" s="14">
        <f t="shared" si="4"/>
        <v>903</v>
      </c>
      <c r="H23" s="14">
        <f t="shared" si="4"/>
        <v>903</v>
      </c>
      <c r="I23" s="14">
        <f t="shared" si="4"/>
        <v>903</v>
      </c>
      <c r="J23" s="14">
        <f t="shared" si="4"/>
        <v>903</v>
      </c>
      <c r="K23" s="14">
        <f t="shared" si="4"/>
        <v>903</v>
      </c>
      <c r="L23" s="14">
        <f t="shared" si="4"/>
        <v>903</v>
      </c>
      <c r="M23" s="14">
        <f t="shared" si="4"/>
        <v>2278</v>
      </c>
      <c r="N23" s="6">
        <f>SUM(B23:M23)</f>
        <v>12101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25484</v>
      </c>
      <c r="C25" s="14">
        <f>C11</f>
        <v>26371</v>
      </c>
      <c r="D25" s="14">
        <f t="shared" ref="D25:M25" si="5">D11</f>
        <v>27328</v>
      </c>
      <c r="E25" s="14">
        <f t="shared" si="5"/>
        <v>28645</v>
      </c>
      <c r="F25" s="14">
        <f t="shared" si="5"/>
        <v>29902</v>
      </c>
      <c r="G25" s="14">
        <f t="shared" si="5"/>
        <v>31159</v>
      </c>
      <c r="H25" s="14">
        <f t="shared" si="5"/>
        <v>32416</v>
      </c>
      <c r="I25" s="14">
        <f t="shared" si="5"/>
        <v>33673</v>
      </c>
      <c r="J25" s="14">
        <f t="shared" si="5"/>
        <v>34930</v>
      </c>
      <c r="K25" s="14">
        <f t="shared" si="5"/>
        <v>36187</v>
      </c>
      <c r="L25" s="14">
        <f t="shared" si="5"/>
        <v>37444</v>
      </c>
      <c r="M25" s="14">
        <f t="shared" si="5"/>
        <v>44201</v>
      </c>
      <c r="N25" s="5"/>
    </row>
    <row r="26" spans="1:14" x14ac:dyDescent="0.3">
      <c r="A26" s="5" t="s">
        <v>111</v>
      </c>
      <c r="B26" s="14">
        <f>B23</f>
        <v>913</v>
      </c>
      <c r="C26" s="14">
        <f>C23</f>
        <v>843</v>
      </c>
      <c r="D26" s="14">
        <f t="shared" ref="D26:M26" si="6">D23</f>
        <v>843</v>
      </c>
      <c r="E26" s="14">
        <f t="shared" si="6"/>
        <v>903</v>
      </c>
      <c r="F26" s="14">
        <f t="shared" si="6"/>
        <v>903</v>
      </c>
      <c r="G26" s="14">
        <f t="shared" si="6"/>
        <v>903</v>
      </c>
      <c r="H26" s="14">
        <f t="shared" si="6"/>
        <v>903</v>
      </c>
      <c r="I26" s="14">
        <f t="shared" si="6"/>
        <v>903</v>
      </c>
      <c r="J26" s="14">
        <f t="shared" si="6"/>
        <v>903</v>
      </c>
      <c r="K26" s="14">
        <f t="shared" si="6"/>
        <v>903</v>
      </c>
      <c r="L26" s="14">
        <f t="shared" si="6"/>
        <v>903</v>
      </c>
      <c r="M26" s="14">
        <f t="shared" si="6"/>
        <v>2278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24571</v>
      </c>
      <c r="C28" s="14">
        <f>C25-C26</f>
        <v>25528</v>
      </c>
      <c r="D28" s="14">
        <f t="shared" ref="D28:M28" si="7">D25-D26</f>
        <v>26485</v>
      </c>
      <c r="E28" s="14">
        <f t="shared" si="7"/>
        <v>27742</v>
      </c>
      <c r="F28" s="14">
        <f t="shared" si="7"/>
        <v>28999</v>
      </c>
      <c r="G28" s="14">
        <f t="shared" si="7"/>
        <v>30256</v>
      </c>
      <c r="H28" s="14">
        <f t="shared" si="7"/>
        <v>31513</v>
      </c>
      <c r="I28" s="14">
        <f t="shared" si="7"/>
        <v>32770</v>
      </c>
      <c r="J28" s="14">
        <f t="shared" si="7"/>
        <v>34027</v>
      </c>
      <c r="K28" s="14">
        <f t="shared" si="7"/>
        <v>35284</v>
      </c>
      <c r="L28" s="14">
        <f t="shared" si="7"/>
        <v>36541</v>
      </c>
      <c r="M28" s="14">
        <f t="shared" si="7"/>
        <v>41923</v>
      </c>
      <c r="N28" s="5"/>
    </row>
    <row r="29" spans="1:14" x14ac:dyDescent="0.3">
      <c r="A29" s="5" t="s">
        <v>113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24571</v>
      </c>
      <c r="C30" s="14">
        <f t="shared" ref="C30:M30" si="8">C28-C29</f>
        <v>25528</v>
      </c>
      <c r="D30" s="14">
        <f t="shared" si="8"/>
        <v>26485</v>
      </c>
      <c r="E30" s="14">
        <f t="shared" si="8"/>
        <v>27742</v>
      </c>
      <c r="F30" s="14">
        <f t="shared" si="8"/>
        <v>28999</v>
      </c>
      <c r="G30" s="14">
        <f t="shared" si="8"/>
        <v>30256</v>
      </c>
      <c r="H30" s="14">
        <f t="shared" si="8"/>
        <v>31513</v>
      </c>
      <c r="I30" s="14">
        <f t="shared" si="8"/>
        <v>32770</v>
      </c>
      <c r="J30" s="14">
        <f t="shared" si="8"/>
        <v>34027</v>
      </c>
      <c r="K30" s="14">
        <f t="shared" si="8"/>
        <v>35284</v>
      </c>
      <c r="L30" s="14">
        <f t="shared" si="8"/>
        <v>36541</v>
      </c>
      <c r="M30" s="15">
        <f t="shared" si="8"/>
        <v>41923</v>
      </c>
      <c r="N30" s="5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A32" s="32" t="s">
        <v>121</v>
      </c>
      <c r="M32" s="5" t="s">
        <v>118</v>
      </c>
      <c r="N32" s="6">
        <f>N7-N23</f>
        <v>18239</v>
      </c>
    </row>
    <row r="33" spans="13:14" x14ac:dyDescent="0.3">
      <c r="M33" s="5" t="s">
        <v>42</v>
      </c>
      <c r="N33" s="28">
        <v>0.12</v>
      </c>
    </row>
    <row r="34" spans="13:14" x14ac:dyDescent="0.3">
      <c r="M34" s="30" t="s">
        <v>44</v>
      </c>
      <c r="N34" s="31">
        <f>N32-(N32*N33)</f>
        <v>16050.32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&amp; Funding</vt:lpstr>
      <vt:lpstr>Income Statement Y1</vt:lpstr>
      <vt:lpstr>Income Statement Y2</vt:lpstr>
      <vt:lpstr>Income Statement Y3</vt:lpstr>
      <vt:lpstr>Balance Sheet Y1</vt:lpstr>
      <vt:lpstr>Balance Sheet Y2</vt:lpstr>
      <vt:lpstr>Balance Sheet Y3</vt:lpstr>
      <vt:lpstr>Cash Flow Forecast Y1</vt:lpstr>
      <vt:lpstr>Cash Flow Forecast Y2</vt:lpstr>
      <vt:lpstr>Cash Flow Forecast 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Raniel Tividad</dc:creator>
  <cp:lastModifiedBy>Raniel Tividad</cp:lastModifiedBy>
  <dcterms:created xsi:type="dcterms:W3CDTF">2025-02-26T21:19:58Z</dcterms:created>
  <dcterms:modified xsi:type="dcterms:W3CDTF">2025-03-11T22:18:15Z</dcterms:modified>
</cp:coreProperties>
</file>